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caporegon.sharepoint.com/sites/CAPO/Shared Documents/HMIS - Service Point/CoC/COC NOFO/2023/Renewal Applications/"/>
    </mc:Choice>
  </mc:AlternateContent>
  <xr:revisionPtr revIDLastSave="119" documentId="8_{79150725-EC8C-456C-8A00-B2EA938D1600}" xr6:coauthVersionLast="47" xr6:coauthVersionMax="47" xr10:uidLastSave="{4B441732-4403-4DF7-BFE4-5A47902CD378}"/>
  <bookViews>
    <workbookView xWindow="-108" yWindow="-108" windowWidth="23256" windowHeight="12456" xr2:uid="{77A01D68-A392-44F5-BA1C-0938B93A412A}"/>
  </bookViews>
  <sheets>
    <sheet name="Renewal Application" sheetId="1" r:id="rId1"/>
    <sheet name="Scoring Sheet" sheetId="3" r:id="rId2"/>
  </sheets>
  <definedNames>
    <definedName name="OLE_LINK1" localSheetId="0">'Renewal Application'!$C$32</definedName>
    <definedName name="_xlnm.Print_Area" localSheetId="0">'Renewal Application'!$B$1:$H$90</definedName>
    <definedName name="_xlnm.Print_Area" localSheetId="1">'Scoring Sheet'!$A$1:$F$111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7" i="3" l="1"/>
  <c r="D38" i="3"/>
  <c r="D39" i="3"/>
  <c r="D36" i="3"/>
  <c r="E71" i="1"/>
  <c r="D41" i="3" s="1" a="1"/>
  <c r="D41" i="3" s="1"/>
  <c r="I85" i="1"/>
  <c r="I84" i="1"/>
  <c r="I83" i="1"/>
  <c r="I44" i="1"/>
  <c r="I43" i="1"/>
  <c r="I42" i="1"/>
  <c r="I41" i="1"/>
  <c r="I40" i="1"/>
  <c r="D24" i="3"/>
  <c r="D40" i="3" l="1"/>
  <c r="E37" i="3"/>
  <c r="D33" i="3"/>
  <c r="D31" i="3"/>
  <c r="D76" i="3"/>
  <c r="D77" i="3"/>
  <c r="D81" i="3"/>
  <c r="D82" i="3"/>
  <c r="D92" i="3"/>
  <c r="D94" i="3"/>
  <c r="D95" i="3"/>
  <c r="D96" i="3"/>
  <c r="D47" i="3" l="1"/>
  <c r="A100" i="3"/>
  <c r="H104" i="3"/>
  <c r="B109" i="3"/>
  <c r="I108" i="3"/>
  <c r="D90" i="1"/>
  <c r="D88" i="1"/>
  <c r="D15" i="3"/>
  <c r="B110" i="3" l="1"/>
  <c r="I37" i="1"/>
  <c r="I36" i="1"/>
  <c r="I35" i="1"/>
  <c r="I34" i="1"/>
  <c r="I33" i="1"/>
  <c r="I32" i="1"/>
  <c r="I31" i="1"/>
  <c r="I28" i="1"/>
  <c r="I27" i="1"/>
  <c r="E38" i="3"/>
  <c r="E39" i="3"/>
  <c r="B4" i="3"/>
  <c r="F31" i="3"/>
  <c r="F33" i="3"/>
  <c r="D26" i="3"/>
  <c r="E26" i="3" s="1"/>
  <c r="D25" i="3"/>
  <c r="D18" i="3"/>
  <c r="D17" i="3"/>
  <c r="E17" i="3" s="1"/>
  <c r="D16" i="3"/>
  <c r="D93" i="3" s="1"/>
  <c r="E15" i="3"/>
  <c r="D14" i="3"/>
  <c r="D91" i="3" s="1"/>
  <c r="D13" i="3"/>
  <c r="E13" i="3" s="1"/>
  <c r="D12" i="3"/>
  <c r="E4" i="3"/>
  <c r="I97" i="3"/>
  <c r="D83" i="3"/>
  <c r="C83" i="3" s="1"/>
  <c r="E82" i="3"/>
  <c r="E81" i="3"/>
  <c r="D78" i="3"/>
  <c r="I77" i="3" s="1"/>
  <c r="E77" i="3"/>
  <c r="E76" i="3"/>
  <c r="E73" i="3"/>
  <c r="D70" i="3"/>
  <c r="E69" i="3"/>
  <c r="E68" i="3"/>
  <c r="E67" i="3"/>
  <c r="E66" i="3"/>
  <c r="D62" i="3"/>
  <c r="E61" i="3"/>
  <c r="E60" i="3"/>
  <c r="E59" i="3"/>
  <c r="E58" i="3"/>
  <c r="E55" i="3"/>
  <c r="E52" i="3"/>
  <c r="F52" i="3" s="1"/>
  <c r="E45" i="3"/>
  <c r="E25" i="3" l="1"/>
  <c r="B105" i="3"/>
  <c r="E18" i="3"/>
  <c r="B104" i="3"/>
  <c r="B107" i="3"/>
  <c r="E24" i="3"/>
  <c r="E14" i="3"/>
  <c r="E16" i="3"/>
  <c r="C93" i="3"/>
  <c r="H93" i="3" s="1"/>
  <c r="F93" i="3" s="1"/>
  <c r="D71" i="3"/>
  <c r="F65" i="3" s="1"/>
  <c r="I38" i="1"/>
  <c r="H38" i="1" s="1"/>
  <c r="E7" i="3" s="1"/>
  <c r="F80" i="3"/>
  <c r="G26" i="3"/>
  <c r="E85" i="3"/>
  <c r="E98" i="3" s="1"/>
  <c r="D63" i="3"/>
  <c r="H63" i="3" s="1"/>
  <c r="E12" i="3"/>
  <c r="C24" i="3"/>
  <c r="C94" i="3"/>
  <c r="H94" i="3" s="1"/>
  <c r="F94" i="3" s="1"/>
  <c r="C92" i="3"/>
  <c r="H92" i="3" s="1"/>
  <c r="F92" i="3" s="1"/>
  <c r="C25" i="3"/>
  <c r="G24" i="3"/>
  <c r="C95" i="3"/>
  <c r="H95" i="3" s="1"/>
  <c r="F95" i="3" s="1"/>
  <c r="C96" i="3"/>
  <c r="H96" i="3" s="1"/>
  <c r="F96" i="3" s="1"/>
  <c r="G25" i="3"/>
  <c r="D46" i="3"/>
  <c r="H108" i="3" s="1"/>
  <c r="C78" i="3"/>
  <c r="H70" i="3"/>
  <c r="E36" i="3"/>
  <c r="F29" i="3"/>
  <c r="C26" i="3"/>
  <c r="I76" i="3"/>
  <c r="F75" i="3" s="1"/>
  <c r="B111" i="3" l="1"/>
  <c r="D48" i="3"/>
  <c r="D50" i="3" s="1"/>
  <c r="F45" i="3" s="1"/>
  <c r="C91" i="3"/>
  <c r="H91" i="3" s="1"/>
  <c r="F91" i="3" s="1"/>
  <c r="H71" i="3"/>
  <c r="F73" i="3"/>
  <c r="F57" i="3"/>
  <c r="F55" i="3" s="1"/>
  <c r="G27" i="3"/>
  <c r="F35" i="3"/>
  <c r="C27" i="3"/>
  <c r="F89" i="3" l="1"/>
  <c r="D27" i="3"/>
  <c r="E27" i="3" s="1"/>
  <c r="H27" i="3"/>
  <c r="F23" i="3" s="1"/>
  <c r="F85" i="3" s="1"/>
  <c r="F98" i="3" l="1"/>
  <c r="I98" i="3" s="1"/>
  <c r="F100" i="3"/>
  <c r="B100" i="3" s="1"/>
  <c r="H107" i="3"/>
  <c r="B108" i="3"/>
  <c r="F101" i="3"/>
  <c r="G100" i="3" s="1"/>
  <c r="H102" i="3" l="1"/>
  <c r="G101" i="3"/>
  <c r="B101"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<sst xmlns="http://schemas.openxmlformats.org/spreadsheetml/2006/main" count="256" uniqueCount="236">
  <si>
    <t>3. Income/Housing Data Error Count</t>
  </si>
  <si>
    <t>1. Chronically Homeless</t>
  </si>
  <si>
    <t>APPLICATION INFORMATION:</t>
  </si>
  <si>
    <t>5. Number of HH w/Children</t>
  </si>
  <si>
    <t>6. Target # of HH/Units Served in Application</t>
  </si>
  <si>
    <t>7. Target # of Beds/People Served in Application</t>
  </si>
  <si>
    <t>Agency Type</t>
  </si>
  <si>
    <t>Agency Name:</t>
  </si>
  <si>
    <t>Address:</t>
  </si>
  <si>
    <t>Primary Contact Name:</t>
  </si>
  <si>
    <t>Secondary Contact Name:</t>
  </si>
  <si>
    <t>Fiscal Contact Name:</t>
  </si>
  <si>
    <t>Primary Contact Email:</t>
  </si>
  <si>
    <t>Fiscal Contact Email:</t>
  </si>
  <si>
    <t>HMIS Contact Name:</t>
  </si>
  <si>
    <t>HMIS Contact Email:</t>
  </si>
  <si>
    <t>Project Name</t>
  </si>
  <si>
    <t>Agency Director</t>
  </si>
  <si>
    <t>CoC Program Manager</t>
  </si>
  <si>
    <t>Date</t>
  </si>
  <si>
    <t>SECTION 2:  Threshold Requirements</t>
  </si>
  <si>
    <t>Project has full and active HMIS participation, indicated by:</t>
  </si>
  <si>
    <t>Project meets HUD threshold requirements for renewal projects including that the project has none of the following:</t>
  </si>
  <si>
    <t>1.  Every HMIS user of the project has completed required training and is active.</t>
  </si>
  <si>
    <t>1. Total Numbers Served (APR 5a #1)</t>
  </si>
  <si>
    <t>2. Number of Adults and HH Leavers (APR 5a #7)</t>
  </si>
  <si>
    <t>3. Chronically Homeless Served (APR 5a #11)</t>
  </si>
  <si>
    <t>4. Number of Total HH (APR 8a Total Households)</t>
  </si>
  <si>
    <t>Scores are determined by dividing the total number of errors from the APR by the total number of possible data elements for all clients.  The percentage is applied to the total 25 points allowed.</t>
  </si>
  <si>
    <t>7.  History of serving ineligible persons, expending funds on ineligible costs, or failing to expend funds within statutorily established timeframes.</t>
  </si>
  <si>
    <t xml:space="preserve">If you think your project may underperform in these scoring factors, documentation may be provided in the form of letter stating how many PSH clients were served in the reporting timeframe and how many were/are in the application process re: SSI/SSDI; provide relevant HMIS client ID numbers for review and confirmation.             </t>
  </si>
  <si>
    <t>1. Timely Submissions</t>
  </si>
  <si>
    <t>2. CoC Project is the only one in the county served.</t>
  </si>
  <si>
    <t xml:space="preserve">1. Application Proposal.    </t>
  </si>
  <si>
    <t>Secondary Contact Email:</t>
  </si>
  <si>
    <t>4.  Unaccompanied Youth</t>
  </si>
  <si>
    <t>5.  Households - Place not meant for habitation.</t>
  </si>
  <si>
    <t>6.  Persons Fleeing Domestic Violence</t>
  </si>
  <si>
    <t xml:space="preserve">(SECTION 1)  Basics Application Information - 10 Points.  </t>
  </si>
  <si>
    <t xml:space="preserve">(SECTION 2)  General Data Information Provided by the CoC-APR Report.  Used for scoring purposes.  </t>
  </si>
  <si>
    <r>
      <t xml:space="preserve">(SECTION 3)  Data Quality - 25 Points.  Determined by the percentage of data errors based on the numbers under </t>
    </r>
    <r>
      <rPr>
        <b/>
        <u/>
        <sz val="10"/>
        <color theme="1"/>
        <rFont val="Times New Roman"/>
        <family val="1"/>
      </rPr>
      <t>General Data Information</t>
    </r>
    <r>
      <rPr>
        <b/>
        <sz val="10"/>
        <color theme="1"/>
        <rFont val="Times New Roman"/>
        <family val="1"/>
      </rPr>
      <t>.</t>
    </r>
  </si>
  <si>
    <t xml:space="preserve">(SECTION 6)  Bonus Points - Vulnerabilty as Reported on APR.  5 Points each up to 30 Point Max.  </t>
  </si>
  <si>
    <r>
      <t xml:space="preserve">(SECTION 4)  Grant Funds - 5 Point    </t>
    </r>
    <r>
      <rPr>
        <b/>
        <sz val="10"/>
        <color rgb="FFFF0000"/>
        <rFont val="Times New Roman"/>
        <family val="1"/>
      </rPr>
      <t>Amount Awarded vs Amount Spent</t>
    </r>
  </si>
  <si>
    <t>(SECTION 5 - 7)  Program Success - 55 Points  -  Permanent Supportive Housing and Rapid Rehousing Projects Exit Information</t>
  </si>
  <si>
    <t xml:space="preserve">1. Number of total participants exited to permanent destinations.  </t>
  </si>
  <si>
    <r>
      <t xml:space="preserve">SCORING FACTORS:  </t>
    </r>
    <r>
      <rPr>
        <b/>
        <i/>
        <sz val="10"/>
        <color rgb="FFFF0000"/>
        <rFont val="Times New Roman"/>
        <family val="1"/>
      </rPr>
      <t>Use the documents listed above to enter the information for each section below.</t>
    </r>
  </si>
  <si>
    <t>GRANTEE</t>
  </si>
  <si>
    <t>PROGRAM TITLE</t>
  </si>
  <si>
    <t xml:space="preserve">Project Title: </t>
  </si>
  <si>
    <t>CONTACT</t>
  </si>
  <si>
    <t>Select from Dropdown ==&gt;</t>
  </si>
  <si>
    <t>PSH</t>
  </si>
  <si>
    <t>SECTION 1:  PROGRAM DATA</t>
  </si>
  <si>
    <t>SECTION 1:  GENERAL DATA</t>
  </si>
  <si>
    <t>DATA REPORTS</t>
  </si>
  <si>
    <t>DATA ENTRY</t>
  </si>
  <si>
    <t>1. Total # Served</t>
  </si>
  <si>
    <t>APR 5a #1</t>
  </si>
  <si>
    <t>2. Number of Adults and HH Leavers</t>
  </si>
  <si>
    <t>APR 5a #7</t>
  </si>
  <si>
    <t>3. CH Served</t>
  </si>
  <si>
    <t>APR 5a #11</t>
  </si>
  <si>
    <t>4. Number of Total Households</t>
  </si>
  <si>
    <t>APR 8a - Total Households</t>
  </si>
  <si>
    <r>
      <t xml:space="preserve">APR 8a W/CHILDREN AND ADULTS </t>
    </r>
    <r>
      <rPr>
        <i/>
        <sz val="8"/>
        <color theme="1"/>
        <rFont val="Calibri"/>
        <family val="2"/>
        <scheme val="minor"/>
      </rPr>
      <t>(column 3)</t>
    </r>
  </si>
  <si>
    <t>Application:  4B.  Housing Type and Location</t>
  </si>
  <si>
    <t>POINTS</t>
  </si>
  <si>
    <t>Allowed</t>
  </si>
  <si>
    <t>Earned</t>
  </si>
  <si>
    <t>SECTION 2:  DATA QUALITY (25 Points)</t>
  </si>
  <si>
    <t>2. Universal Data Error Count</t>
  </si>
  <si>
    <r>
      <t xml:space="preserve">APR 6b:  Total Error Count </t>
    </r>
    <r>
      <rPr>
        <i/>
        <sz val="8"/>
        <color theme="1"/>
        <rFont val="Calibri"/>
        <family val="2"/>
        <scheme val="minor"/>
      </rPr>
      <t>(manually count)</t>
    </r>
  </si>
  <si>
    <r>
      <t>APR 6c:  Total Error Count</t>
    </r>
    <r>
      <rPr>
        <i/>
        <sz val="8"/>
        <color theme="1"/>
        <rFont val="Calibri"/>
        <family val="2"/>
        <scheme val="minor"/>
      </rPr>
      <t xml:space="preserve"> (manually count)</t>
    </r>
  </si>
  <si>
    <t>Total Errors</t>
  </si>
  <si>
    <t>SECTION 3:  BASICS (10 POINTS)</t>
  </si>
  <si>
    <r>
      <rPr>
        <sz val="10"/>
        <color theme="1"/>
        <rFont val="Calibri"/>
        <family val="2"/>
        <scheme val="minor"/>
      </rPr>
      <t>Section 3a:  APR Submission on Time?</t>
    </r>
    <r>
      <rPr>
        <b/>
        <sz val="10"/>
        <color theme="1"/>
        <rFont val="Calibri"/>
        <family val="2"/>
        <scheme val="minor"/>
      </rPr>
      <t xml:space="preserve">  </t>
    </r>
    <r>
      <rPr>
        <sz val="8"/>
        <color theme="1"/>
        <rFont val="Calibri"/>
        <family val="2"/>
        <scheme val="minor"/>
      </rPr>
      <t>Use Dropdown ==&gt;</t>
    </r>
  </si>
  <si>
    <r>
      <rPr>
        <sz val="10"/>
        <rFont val="Calibri"/>
        <family val="2"/>
        <scheme val="minor"/>
      </rPr>
      <t>Section 3b: Is this the only COC project in the county served?</t>
    </r>
    <r>
      <rPr>
        <sz val="8"/>
        <rFont val="Calibri"/>
        <family val="2"/>
        <scheme val="minor"/>
      </rPr>
      <t xml:space="preserve">  Use dropdown ==&gt;</t>
    </r>
  </si>
  <si>
    <t>SECTION 4:  GRANT FUNDS AWARDED</t>
  </si>
  <si>
    <r>
      <t>1.</t>
    </r>
    <r>
      <rPr>
        <b/>
        <u/>
        <sz val="10"/>
        <color theme="1"/>
        <rFont val="Calibri"/>
        <family val="2"/>
        <scheme val="minor"/>
      </rPr>
      <t xml:space="preserve"> Current</t>
    </r>
    <r>
      <rPr>
        <sz val="10"/>
        <color theme="1"/>
        <rFont val="Calibri"/>
        <family val="2"/>
        <scheme val="minor"/>
      </rPr>
      <t xml:space="preserve"> Grant Funds Awarded:  Amount</t>
    </r>
  </si>
  <si>
    <t>Most recent completed grant year.</t>
  </si>
  <si>
    <r>
      <t xml:space="preserve">2. </t>
    </r>
    <r>
      <rPr>
        <b/>
        <u/>
        <sz val="10"/>
        <color theme="1"/>
        <rFont val="Calibri"/>
        <family val="2"/>
        <scheme val="minor"/>
      </rPr>
      <t>Current</t>
    </r>
    <r>
      <rPr>
        <sz val="10"/>
        <color theme="1"/>
        <rFont val="Calibri"/>
        <family val="2"/>
        <scheme val="minor"/>
      </rPr>
      <t xml:space="preserve"> Grant Funds Spent:  Amount</t>
    </r>
  </si>
  <si>
    <r>
      <t xml:space="preserve">3. </t>
    </r>
    <r>
      <rPr>
        <b/>
        <u/>
        <sz val="10"/>
        <color theme="1"/>
        <rFont val="Calibri"/>
        <family val="2"/>
        <scheme val="minor"/>
      </rPr>
      <t>Previous Year</t>
    </r>
    <r>
      <rPr>
        <sz val="10"/>
        <color theme="1"/>
        <rFont val="Calibri"/>
        <family val="2"/>
        <scheme val="minor"/>
      </rPr>
      <t xml:space="preserve"> Grant Funds Awarded:  Amount</t>
    </r>
  </si>
  <si>
    <t>Previous Completed grant year.</t>
  </si>
  <si>
    <r>
      <t xml:space="preserve">4. </t>
    </r>
    <r>
      <rPr>
        <b/>
        <u/>
        <sz val="10"/>
        <color theme="1"/>
        <rFont val="Calibri"/>
        <family val="2"/>
        <scheme val="minor"/>
      </rPr>
      <t>Previous Year</t>
    </r>
    <r>
      <rPr>
        <sz val="10"/>
        <color theme="1"/>
        <rFont val="Calibri"/>
        <family val="2"/>
        <scheme val="minor"/>
      </rPr>
      <t xml:space="preserve"> Grant Funds Spent:  Amount</t>
    </r>
  </si>
  <si>
    <t>5. Remaining Funds</t>
  </si>
  <si>
    <t>SECTION 5 - 7:  OVERALL PROGRAM SUCCESS  (55 TOTAL POINTS)</t>
  </si>
  <si>
    <t>1. Total Participants</t>
  </si>
  <si>
    <t xml:space="preserve">Auto Populated </t>
  </si>
  <si>
    <t xml:space="preserve">2. Total All Leavers </t>
  </si>
  <si>
    <t>3. Total Stayers</t>
  </si>
  <si>
    <t>Auto Calculated</t>
  </si>
  <si>
    <t>4. Leavers to PSH</t>
  </si>
  <si>
    <t>5. Total % Success</t>
  </si>
  <si>
    <t>1. RRH ONLY:  % Total Exit to Positive Dest.</t>
  </si>
  <si>
    <r>
      <t xml:space="preserve">Use 23C - total % </t>
    </r>
    <r>
      <rPr>
        <i/>
        <sz val="8"/>
        <rFont val="Calibri"/>
        <family val="2"/>
        <scheme val="minor"/>
      </rPr>
      <t>(last line)</t>
    </r>
  </si>
  <si>
    <t>SECTION 6:  TARGETS MET (10 POINTS)</t>
  </si>
  <si>
    <t>Section 6a:  TARGET # HH SERVED - ACTUAL</t>
  </si>
  <si>
    <t>1. HH - Q1</t>
  </si>
  <si>
    <t>January</t>
  </si>
  <si>
    <t>2. HH - Q2</t>
  </si>
  <si>
    <t>April</t>
  </si>
  <si>
    <t>3. HH - Q3</t>
  </si>
  <si>
    <t>July</t>
  </si>
  <si>
    <t>4. HH - Q4</t>
  </si>
  <si>
    <t>October</t>
  </si>
  <si>
    <t>5. Final Average</t>
  </si>
  <si>
    <t>Section 6b:  TARGET # OF PERSONS SERVED - ACTUAL</t>
  </si>
  <si>
    <t>1. Persons - Q1</t>
  </si>
  <si>
    <t>2. Persons - Q2</t>
  </si>
  <si>
    <t>3. Persons - Q3</t>
  </si>
  <si>
    <t>4. Persons - Q4</t>
  </si>
  <si>
    <t>SECTION 7:  INCOME (20 POINTS)</t>
  </si>
  <si>
    <t>Section 7a:  EARNED INCOME CHANGE</t>
  </si>
  <si>
    <t>HUD Requirement - 20% PSH                        HUD Requirement - 53% RRH</t>
  </si>
  <si>
    <t>1. Increased earned income:  Percentage of adults stayers</t>
  </si>
  <si>
    <t xml:space="preserve">HMIS Report 703 - Metric 4.1 - % </t>
  </si>
  <si>
    <t>2. Increased earned income:  Percentage of adults leavers</t>
  </si>
  <si>
    <t>HMIS Report 703 - Metric 4.4 - %</t>
  </si>
  <si>
    <t>Section 7b:  NON-EMPLOYMENT INCOME CHANGE</t>
  </si>
  <si>
    <t>HUD Requirement - 54% PSH &amp; RRH</t>
  </si>
  <si>
    <t>1. Increased non-employment cash income:  Percentage of adults stayers</t>
  </si>
  <si>
    <t>HMIS Report 703 - Metric 4.2 - %</t>
  </si>
  <si>
    <t>2. Increased non-employment cash income:  Percentage of adults leavers</t>
  </si>
  <si>
    <t>HMIS Report 703 - Metric 4.5 - %</t>
  </si>
  <si>
    <t>TOTAL POINTS BEFORE BONUS</t>
  </si>
  <si>
    <t>IMPROVED SAFETY - DV ONLY??</t>
  </si>
  <si>
    <t>VI-SPDAT scores…</t>
  </si>
  <si>
    <t>QLIK needs - possibly next year.</t>
  </si>
  <si>
    <t>Automatically Calculated</t>
  </si>
  <si>
    <t>2. Disabling Condition</t>
  </si>
  <si>
    <t>APR 13a2 - Total Persons less "None" (1st line)</t>
  </si>
  <si>
    <t xml:space="preserve">3. Families with Children </t>
  </si>
  <si>
    <t>4. Unaccompanied Youth</t>
  </si>
  <si>
    <t>APR 27a - Youth - 18-24</t>
  </si>
  <si>
    <t>5. HH - Place not meant for habitation</t>
  </si>
  <si>
    <t>APR 15 - Place not meant for habitation</t>
  </si>
  <si>
    <t>6. Persons Fleeing Domestic Violence</t>
  </si>
  <si>
    <t>APR 14b - Persons Fleeing DV = 'Yes'</t>
  </si>
  <si>
    <t>TOTAL SCORE RRH</t>
  </si>
  <si>
    <t>Total Errors Possible</t>
  </si>
  <si>
    <t>Each section has the potential of x number of errors per client.</t>
  </si>
  <si>
    <t>RRH</t>
  </si>
  <si>
    <t>Both</t>
  </si>
  <si>
    <t>Can we do this:  Collect information related to whether or not the head of household reports feeling safer, six months after program enrollment. Compare the number of head of households that say yes to the total number of head of households in the project over the reporting period and calculate the percentage that increased safety.</t>
  </si>
  <si>
    <t>Determined by accurate QLIK report.  May not use.</t>
  </si>
  <si>
    <t>Total Scores</t>
  </si>
  <si>
    <t>IF statements to determine if PSH or RRH</t>
  </si>
  <si>
    <t>NOTE:  This scoring sheet shows possible point awarded on the application.  Final scores are determined during the Rating &amp; Ranking process.  When possible, data on the application is automatically filled in.  Applicant will need to include additional information here.</t>
  </si>
  <si>
    <r>
      <t xml:space="preserve">APPLICATION INFORMATION:  </t>
    </r>
    <r>
      <rPr>
        <i/>
        <sz val="10"/>
        <color rgb="FFFF0000"/>
        <rFont val="Times New Roman"/>
        <family val="1"/>
      </rPr>
      <t xml:space="preserve">Tab 2 - </t>
    </r>
    <r>
      <rPr>
        <i/>
        <u/>
        <sz val="10"/>
        <color rgb="FFFF0000"/>
        <rFont val="Times New Roman"/>
        <family val="1"/>
      </rPr>
      <t>Scoring Sheet</t>
    </r>
    <r>
      <rPr>
        <i/>
        <sz val="10"/>
        <color rgb="FFFF0000"/>
        <rFont val="Times New Roman"/>
        <family val="1"/>
      </rPr>
      <t xml:space="preserve"> can be used to monitoring possible points responding to the application.</t>
    </r>
  </si>
  <si>
    <t>If Agency Type is other, please explain:</t>
  </si>
  <si>
    <t xml:space="preserve">SECTION 1:  Supplemental Documentation Required Check-List.  Attachments required. </t>
  </si>
  <si>
    <r>
      <t xml:space="preserve">3. Previous Year Grant Funds </t>
    </r>
    <r>
      <rPr>
        <u/>
        <sz val="10"/>
        <color rgb="FFFF0000"/>
        <rFont val="Times New Roman"/>
        <family val="1"/>
      </rPr>
      <t>Awarded:</t>
    </r>
    <r>
      <rPr>
        <sz val="10"/>
        <color rgb="FF000000"/>
        <rFont val="Times New Roman"/>
        <family val="1"/>
      </rPr>
      <t xml:space="preserve"> (eLOCCS)  ================&gt;</t>
    </r>
  </si>
  <si>
    <r>
      <t xml:space="preserve">4. Previous Year Grant Funds </t>
    </r>
    <r>
      <rPr>
        <u/>
        <sz val="10"/>
        <color rgb="FFFF0000"/>
        <rFont val="Times New Roman"/>
        <family val="1"/>
      </rPr>
      <t>Spent</t>
    </r>
    <r>
      <rPr>
        <sz val="10"/>
        <color rgb="FF000000"/>
        <rFont val="Times New Roman"/>
        <family val="1"/>
      </rPr>
      <t>:  (eLOCCS)  ===========&gt;</t>
    </r>
  </si>
  <si>
    <r>
      <t xml:space="preserve">1. Amount </t>
    </r>
    <r>
      <rPr>
        <u/>
        <sz val="10"/>
        <color rgb="FFFF0000"/>
        <rFont val="Times New Roman"/>
        <family val="1"/>
      </rPr>
      <t>Awarded</t>
    </r>
    <r>
      <rPr>
        <sz val="10"/>
        <color rgb="FF000000"/>
        <rFont val="Times New Roman"/>
        <family val="1"/>
      </rPr>
      <t xml:space="preserve">   (eLOCCS)   ===========================&gt;</t>
    </r>
  </si>
  <si>
    <r>
      <t xml:space="preserve">2. Amount </t>
    </r>
    <r>
      <rPr>
        <u/>
        <sz val="10"/>
        <color rgb="FFFF0000"/>
        <rFont val="Times New Roman"/>
        <family val="1"/>
      </rPr>
      <t>Spent</t>
    </r>
    <r>
      <rPr>
        <sz val="10"/>
        <color rgb="FF000000"/>
        <rFont val="Times New Roman"/>
        <family val="1"/>
      </rPr>
      <t>.  (eLOCCS)  ==============================&gt;</t>
    </r>
  </si>
  <si>
    <r>
      <t xml:space="preserve">2. Target Number of Participants </t>
    </r>
    <r>
      <rPr>
        <u/>
        <sz val="10"/>
        <color rgb="FFFF0000"/>
        <rFont val="Times New Roman"/>
        <family val="1"/>
      </rPr>
      <t>in Application</t>
    </r>
  </si>
  <si>
    <t>1.  Outstanding obligation to HUD in arrears or for which payment schedule has not been agreed upon.</t>
  </si>
  <si>
    <t>2.  Audit finding(s) for which a response is overdue or unsatisfactory.</t>
  </si>
  <si>
    <t>3.  History of inadequate financial management accounting practices.</t>
  </si>
  <si>
    <t>4.  Evidence of untimely expenditures on prior award.</t>
  </si>
  <si>
    <t>5.  History of other major capacity issues that have significantly impacted the operation of the project and its performance.</t>
  </si>
  <si>
    <t>6.  History of not reimbursing sub-recipients for eligible costs in a timely manner, or at least quarterly.</t>
  </si>
  <si>
    <t>NOTE:  The Application meets the required threshold.  Answer is automatic based on previous responses.</t>
  </si>
  <si>
    <t xml:space="preserve">The Application meets the required threshold.  </t>
  </si>
  <si>
    <r>
      <t xml:space="preserve">3.  Number of Participants </t>
    </r>
    <r>
      <rPr>
        <u/>
        <sz val="10"/>
        <color rgb="FFFF0000"/>
        <rFont val="Times New Roman"/>
        <family val="1"/>
      </rPr>
      <t>Served</t>
    </r>
  </si>
  <si>
    <r>
      <t xml:space="preserve">4. Target Number of Households </t>
    </r>
    <r>
      <rPr>
        <u/>
        <sz val="10"/>
        <color rgb="FFFF0000"/>
        <rFont val="Times New Roman"/>
        <family val="1"/>
      </rPr>
      <t>in Application</t>
    </r>
  </si>
  <si>
    <r>
      <t xml:space="preserve">5.  Number of Households </t>
    </r>
    <r>
      <rPr>
        <u/>
        <sz val="10"/>
        <color rgb="FFFF0000"/>
        <rFont val="Times New Roman"/>
        <family val="1"/>
      </rPr>
      <t>Served</t>
    </r>
  </si>
  <si>
    <r>
      <t xml:space="preserve">6. Target Number of Participants </t>
    </r>
    <r>
      <rPr>
        <u/>
        <sz val="10"/>
        <color rgb="FFFF0000"/>
        <rFont val="Times New Roman"/>
        <family val="1"/>
      </rPr>
      <t>in Application (Bed counts)</t>
    </r>
    <r>
      <rPr>
        <b/>
        <u/>
        <sz val="10"/>
        <color rgb="FFFF0000"/>
        <rFont val="Times New Roman"/>
        <family val="1"/>
      </rPr>
      <t xml:space="preserve"> </t>
    </r>
  </si>
  <si>
    <r>
      <t xml:space="preserve">7.  Number of Participants </t>
    </r>
    <r>
      <rPr>
        <u/>
        <sz val="10"/>
        <color rgb="FFFF0000"/>
        <rFont val="Times New Roman"/>
        <family val="1"/>
      </rPr>
      <t>Served</t>
    </r>
    <r>
      <rPr>
        <sz val="10"/>
        <color theme="1"/>
        <rFont val="Times New Roman"/>
        <family val="1"/>
      </rPr>
      <t xml:space="preserve"> (Bed counts)</t>
    </r>
  </si>
  <si>
    <r>
      <t xml:space="preserve">8. Increased </t>
    </r>
    <r>
      <rPr>
        <u/>
        <sz val="10"/>
        <color theme="1"/>
        <rFont val="Times New Roman"/>
        <family val="1"/>
      </rPr>
      <t>earned income</t>
    </r>
    <r>
      <rPr>
        <sz val="10"/>
        <color theme="1"/>
        <rFont val="Times New Roman"/>
        <family val="1"/>
      </rPr>
      <t xml:space="preserve">:  Percentage of adults </t>
    </r>
    <r>
      <rPr>
        <u/>
        <sz val="10"/>
        <color rgb="FFFF0000"/>
        <rFont val="Times New Roman"/>
        <family val="1"/>
      </rPr>
      <t>stayers</t>
    </r>
    <r>
      <rPr>
        <sz val="10"/>
        <color theme="1"/>
        <rFont val="Times New Roman"/>
        <family val="1"/>
      </rPr>
      <t xml:space="preserve"> (Metric 4.1 %)</t>
    </r>
  </si>
  <si>
    <r>
      <t xml:space="preserve">9.  Increased </t>
    </r>
    <r>
      <rPr>
        <u/>
        <sz val="10"/>
        <color theme="1"/>
        <rFont val="Times New Roman"/>
        <family val="1"/>
      </rPr>
      <t>earned income</t>
    </r>
    <r>
      <rPr>
        <sz val="10"/>
        <color theme="1"/>
        <rFont val="Times New Roman"/>
        <family val="1"/>
      </rPr>
      <t xml:space="preserve">:  Percentage of adults </t>
    </r>
    <r>
      <rPr>
        <u/>
        <sz val="10"/>
        <color rgb="FFFF0000"/>
        <rFont val="Times New Roman"/>
        <family val="1"/>
      </rPr>
      <t>leavers</t>
    </r>
    <r>
      <rPr>
        <sz val="10"/>
        <color theme="1"/>
        <rFont val="Times New Roman"/>
        <family val="1"/>
      </rPr>
      <t xml:space="preserve"> (Metric 4.4 %)</t>
    </r>
  </si>
  <si>
    <r>
      <t xml:space="preserve">10. Increased </t>
    </r>
    <r>
      <rPr>
        <u/>
        <sz val="10"/>
        <color theme="1"/>
        <rFont val="Times New Roman"/>
        <family val="1"/>
      </rPr>
      <t>non-employment cash income</t>
    </r>
    <r>
      <rPr>
        <sz val="10"/>
        <color theme="1"/>
        <rFont val="Times New Roman"/>
        <family val="1"/>
      </rPr>
      <t xml:space="preserve">:  Percentage of adults </t>
    </r>
    <r>
      <rPr>
        <u/>
        <sz val="10"/>
        <color rgb="FFFF0000"/>
        <rFont val="Times New Roman"/>
        <family val="1"/>
      </rPr>
      <t>stayers</t>
    </r>
    <r>
      <rPr>
        <sz val="10"/>
        <color theme="1"/>
        <rFont val="Times New Roman"/>
        <family val="1"/>
      </rPr>
      <t xml:space="preserve"> (Metric 4.2 %)</t>
    </r>
  </si>
  <si>
    <r>
      <t xml:space="preserve">11.  Increased </t>
    </r>
    <r>
      <rPr>
        <u/>
        <sz val="10"/>
        <color theme="1"/>
        <rFont val="Times New Roman"/>
        <family val="1"/>
      </rPr>
      <t>non-employment cash income</t>
    </r>
    <r>
      <rPr>
        <sz val="10"/>
        <color theme="1"/>
        <rFont val="Times New Roman"/>
        <family val="1"/>
      </rPr>
      <t xml:space="preserve">:  Percentage of adults </t>
    </r>
    <r>
      <rPr>
        <u/>
        <sz val="10"/>
        <color rgb="FFFF0000"/>
        <rFont val="Times New Roman"/>
        <family val="1"/>
      </rPr>
      <t>leavers</t>
    </r>
    <r>
      <rPr>
        <sz val="10"/>
        <color theme="1"/>
        <rFont val="Times New Roman"/>
        <family val="1"/>
      </rPr>
      <t>.  (Metric 4.5 %)</t>
    </r>
  </si>
  <si>
    <t>8. Total Number of Leavers (APR 23 - totals line)</t>
  </si>
  <si>
    <r>
      <rPr>
        <b/>
        <sz val="10"/>
        <color rgb="FF000000"/>
        <rFont val="Times New Roman"/>
        <family val="1"/>
      </rPr>
      <t xml:space="preserve">Total Percentage - </t>
    </r>
    <r>
      <rPr>
        <b/>
        <i/>
        <sz val="10"/>
        <color rgb="FF000000"/>
        <rFont val="Times New Roman"/>
        <family val="1"/>
      </rPr>
      <t>automatically calculated.</t>
    </r>
  </si>
  <si>
    <r>
      <t xml:space="preserve">3. Families (HHs) with Children.  </t>
    </r>
    <r>
      <rPr>
        <i/>
        <sz val="10"/>
        <color theme="1"/>
        <rFont val="Times New Roman"/>
        <family val="1"/>
      </rPr>
      <t>Populated from earlier response.</t>
    </r>
  </si>
  <si>
    <r>
      <t xml:space="preserve">1. Chronically Homeless. </t>
    </r>
    <r>
      <rPr>
        <i/>
        <sz val="10"/>
        <color theme="1"/>
        <rFont val="Times New Roman"/>
        <family val="1"/>
      </rPr>
      <t xml:space="preserve"> Populated from earlier response.</t>
    </r>
  </si>
  <si>
    <t>Application Review and Warnings</t>
  </si>
  <si>
    <t>SECTION 1:          PROGRAM DATA</t>
  </si>
  <si>
    <t xml:space="preserve">SECTION 2:          DATA QUALITY </t>
  </si>
  <si>
    <t>SECTION 3:          n/a</t>
  </si>
  <si>
    <t>n/a</t>
  </si>
  <si>
    <t>SECTION 4:          GRANT FUNDS</t>
  </si>
  <si>
    <t>SECTION 5:          PROGRAM SUCCESS</t>
  </si>
  <si>
    <t>SECTION 6a/b:   TARGETS MET</t>
  </si>
  <si>
    <t>SECTION 7:          INCOME</t>
  </si>
  <si>
    <t>SECTION 8:          VULNERABILTY CHECK</t>
  </si>
  <si>
    <t>EROOR</t>
  </si>
  <si>
    <t>Column only used for calculations.</t>
  </si>
  <si>
    <t>3. Draft e-snaps project application relevant to proposed project type(s)</t>
  </si>
  <si>
    <t>4. APR Q6a-c; CoC ‘acceptable’ error rate = 5% or less</t>
  </si>
  <si>
    <r>
      <t xml:space="preserve">5. ART Report 0703 – </t>
    </r>
    <r>
      <rPr>
        <sz val="9"/>
        <color theme="1"/>
        <rFont val="Times New Roman"/>
        <family val="1"/>
      </rPr>
      <t>Employment and Income Growth for CoC Funded Projects</t>
    </r>
  </si>
  <si>
    <t>7. HUD Monitoring Letter and correspondence about outstanding findings/sanctions (if applicable)</t>
  </si>
  <si>
    <t>6. Full canned APR in PDF format (HMIS Lead will compare for accuracy.)</t>
  </si>
  <si>
    <t>2. From eLOCCS, provide 2 documents ===========================&gt;&gt;</t>
  </si>
  <si>
    <r>
      <t xml:space="preserve">Section 5b.  RAPID REHOUSING </t>
    </r>
    <r>
      <rPr>
        <b/>
        <sz val="10"/>
        <color rgb="FFC00000"/>
        <rFont val="Calibri"/>
        <family val="2"/>
        <scheme val="minor"/>
      </rPr>
      <t>ONLY</t>
    </r>
    <r>
      <rPr>
        <b/>
        <sz val="10"/>
        <color theme="1"/>
        <rFont val="Calibri"/>
        <family val="2"/>
        <scheme val="minor"/>
      </rPr>
      <t xml:space="preserve"> (25 POINTS)</t>
    </r>
  </si>
  <si>
    <r>
      <t xml:space="preserve">Section 5a:  PERMANENT SUPPORTIVE HOUSING </t>
    </r>
    <r>
      <rPr>
        <b/>
        <sz val="10"/>
        <color rgb="FFC00000"/>
        <rFont val="Calibri"/>
        <family val="2"/>
        <scheme val="minor"/>
      </rPr>
      <t>ONLY</t>
    </r>
    <r>
      <rPr>
        <b/>
        <sz val="10"/>
        <rFont val="Calibri"/>
        <family val="2"/>
        <scheme val="minor"/>
      </rPr>
      <t xml:space="preserve"> (25 POINTS):</t>
    </r>
  </si>
  <si>
    <t>Section 8:  VULNERABILITY  (Bonus Points up to 5 each)</t>
  </si>
  <si>
    <t xml:space="preserve"> </t>
  </si>
  <si>
    <t>1. Do Not Collect Data Error Counts</t>
  </si>
  <si>
    <r>
      <t xml:space="preserve">In addition to scoring criteria, all renewal projects must meet threshold criteria which will be reviewed prior to R&amp;R. To be scored in the 2022 competition, renewal projects must meet thresholds outlined below.  </t>
    </r>
    <r>
      <rPr>
        <b/>
        <sz val="10"/>
        <color theme="4" tint="-0.249977111117893"/>
        <rFont val="Times New Roman"/>
        <family val="1"/>
      </rPr>
      <t>Please certify the following are true by selecting either 'yes' or 'no'.</t>
    </r>
    <r>
      <rPr>
        <sz val="10"/>
        <color theme="1"/>
        <rFont val="Times New Roman"/>
        <family val="1"/>
      </rPr>
      <t xml:space="preserve"> </t>
    </r>
    <r>
      <rPr>
        <i/>
        <sz val="10"/>
        <color rgb="FFFF0000"/>
        <rFont val="Times New Roman"/>
        <family val="1"/>
      </rPr>
      <t xml:space="preserve">  If any of the responses are "no", the application does not meet the required threshold.  If you are unable to check a requirement, you may provide an explanation and attach it to the proposal for consideration.  Limited to one page.</t>
    </r>
  </si>
  <si>
    <r>
      <t xml:space="preserve">APR 6a:  </t>
    </r>
    <r>
      <rPr>
        <i/>
        <sz val="8"/>
        <color rgb="FFFF0000"/>
        <rFont val="Calibri"/>
        <family val="2"/>
        <scheme val="minor"/>
      </rPr>
      <t>Using DQ instructions.</t>
    </r>
  </si>
  <si>
    <t>Revised 08-16-2022:  Additional note for counting unique situations for exits to permanent housing and to correct the DQ counts.</t>
  </si>
  <si>
    <r>
      <t xml:space="preserve">APR 8b </t>
    </r>
    <r>
      <rPr>
        <b/>
        <i/>
        <sz val="7"/>
        <color rgb="FFFF0000"/>
        <rFont val="Calibri"/>
        <family val="2"/>
        <scheme val="minor"/>
      </rPr>
      <t xml:space="preserve"> - Note, if Section 5a, 4 has a special consideration, use the dropdown in </t>
    </r>
    <r>
      <rPr>
        <b/>
        <i/>
        <sz val="7"/>
        <color theme="4"/>
        <rFont val="Calibri"/>
        <family val="2"/>
        <scheme val="minor"/>
      </rPr>
      <t>blue</t>
    </r>
    <r>
      <rPr>
        <b/>
        <i/>
        <sz val="7"/>
        <color rgb="FFFF0000"/>
        <rFont val="Calibri"/>
        <family val="2"/>
        <scheme val="minor"/>
      </rPr>
      <t xml:space="preserve"> nothing this.</t>
    </r>
  </si>
  <si>
    <r>
      <t xml:space="preserve">APR7b </t>
    </r>
    <r>
      <rPr>
        <b/>
        <i/>
        <sz val="7"/>
        <color rgb="FFFF0000"/>
        <rFont val="Calibri"/>
        <family val="2"/>
        <scheme val="minor"/>
      </rPr>
      <t xml:space="preserve"> - Note, if Section 5a, 4 has a special consideration, use the dropdown in </t>
    </r>
    <r>
      <rPr>
        <b/>
        <i/>
        <sz val="7"/>
        <color theme="4"/>
        <rFont val="Calibri"/>
        <family val="2"/>
        <scheme val="minor"/>
      </rPr>
      <t>blue</t>
    </r>
    <r>
      <rPr>
        <b/>
        <i/>
        <sz val="7"/>
        <color rgb="FFFF0000"/>
        <rFont val="Calibri"/>
        <family val="2"/>
        <scheme val="minor"/>
      </rPr>
      <t xml:space="preserve"> nothing this.</t>
    </r>
  </si>
  <si>
    <r>
      <t xml:space="preserve">APR 23 - </t>
    </r>
    <r>
      <rPr>
        <b/>
        <u/>
        <sz val="8"/>
        <rFont val="Calibri"/>
        <family val="2"/>
      </rPr>
      <t>Only</t>
    </r>
    <r>
      <rPr>
        <sz val="8"/>
        <rFont val="Calibri"/>
        <family val="2"/>
      </rPr>
      <t xml:space="preserve"> to Permanent Destinations (top section).  </t>
    </r>
    <r>
      <rPr>
        <b/>
        <u/>
        <sz val="8"/>
        <color rgb="FFFF0000"/>
        <rFont val="Calibri"/>
        <family val="2"/>
      </rPr>
      <t>NOTE</t>
    </r>
    <r>
      <rPr>
        <sz val="8"/>
        <color rgb="FFFF0000"/>
        <rFont val="Calibri"/>
        <family val="2"/>
      </rPr>
      <t xml:space="preserve">:  You may have special considerations that allow additions to this count, such as a death.  If so, take the total leavers from the application (Section 5, Q1) and add to the count in the yellow box.  Then provide an explanation in the </t>
    </r>
    <r>
      <rPr>
        <b/>
        <u/>
        <sz val="8"/>
        <color rgb="FF0070C0"/>
        <rFont val="Calibri"/>
        <family val="2"/>
      </rPr>
      <t>blue box</t>
    </r>
    <r>
      <rPr>
        <sz val="8"/>
        <color rgb="FFFF0000"/>
        <rFont val="Calibri"/>
        <family val="2"/>
      </rPr>
      <t xml:space="preserve"> at the right.</t>
    </r>
  </si>
  <si>
    <r>
      <t xml:space="preserve">NOTE:  You may have special considerations that allow additions to this total count for exits to permanent destinations.  If so, go ahead and enter the </t>
    </r>
    <r>
      <rPr>
        <u/>
        <sz val="10"/>
        <color rgb="FFFF0000"/>
        <rFont val="Times New Roman"/>
        <family val="1"/>
      </rPr>
      <t>actual</t>
    </r>
    <r>
      <rPr>
        <sz val="10"/>
        <color rgb="FFFF0000"/>
        <rFont val="Times New Roman"/>
        <family val="1"/>
      </rPr>
      <t xml:space="preserve"> number reported in the APR here.  You will have the opportunity to add to this count and provide an explanation on the scoring sheet in Section 5a, Q4.  An example is if a participant is now deceased.</t>
    </r>
  </si>
  <si>
    <t>PW:2023</t>
  </si>
  <si>
    <r>
      <t xml:space="preserve">NOTES:  For consistency, the APR and DQ reports are for the timeframe of </t>
    </r>
    <r>
      <rPr>
        <b/>
        <u/>
        <sz val="10"/>
        <color theme="1"/>
        <rFont val="Times New Roman"/>
        <family val="1"/>
      </rPr>
      <t>April 1, 2022 through March 31, 2023</t>
    </r>
    <r>
      <rPr>
        <sz val="10"/>
        <color theme="1"/>
        <rFont val="Times New Roman"/>
        <family val="1"/>
      </rPr>
      <t>.</t>
    </r>
  </si>
  <si>
    <t>Enter the start and end date for the current operationing grant:  mm/dd/yyyy</t>
  </si>
  <si>
    <t>BIPOC, LGBTQIA+, etc representation</t>
  </si>
  <si>
    <t>Process includes persons with lived experience</t>
  </si>
  <si>
    <t>Policies with equitable lens, no undue barriers</t>
  </si>
  <si>
    <t>1.  Agency Management &amp; Leadership Positions:</t>
  </si>
  <si>
    <t>2.  Agency Board of Directors:</t>
  </si>
  <si>
    <t>4.  Internal Policies and Procedures:</t>
  </si>
  <si>
    <t>3.  Process for receiving and using feedback:</t>
  </si>
  <si>
    <t>Data disaggregated by underserved populations</t>
  </si>
  <si>
    <t>Plan to create more equitable program outcomes</t>
  </si>
  <si>
    <t>Plan to review disaggregated data</t>
  </si>
  <si>
    <t>1.  Outcomes with an equity lens:</t>
  </si>
  <si>
    <t>2.  Program changes for equitable outcomes:</t>
  </si>
  <si>
    <t>3.  HMIS data review with equity lens:</t>
  </si>
  <si>
    <r>
      <rPr>
        <b/>
        <u/>
        <sz val="10"/>
        <color theme="1"/>
        <rFont val="Times New Roman"/>
        <family val="1"/>
      </rPr>
      <t>Equity Factors - Agency:</t>
    </r>
    <r>
      <rPr>
        <sz val="10"/>
        <color theme="1"/>
        <rFont val="Times New Roman"/>
        <family val="1"/>
      </rPr>
      <t xml:space="preserve">  HUD requires a focus on increasing equity and improving customer experience across all HUD programs.  The following questions pertain to equity work at the agency.  Please respond to the stage the agency is in related to each of the following categories.  The responses can be:  Identified (not started).  In Progress, Completed.</t>
    </r>
  </si>
  <si>
    <r>
      <rPr>
        <b/>
        <u/>
        <sz val="10"/>
        <color theme="1"/>
        <rFont val="Times New Roman"/>
        <family val="1"/>
      </rPr>
      <t>Equity Factors:  Program Participant Outcomes</t>
    </r>
    <r>
      <rPr>
        <sz val="10"/>
        <color theme="1"/>
        <rFont val="Times New Roman"/>
        <family val="1"/>
      </rPr>
      <t>:  HUD requires a focus on increasing equity and improving customer experience across all HUD programs.  The following questions pertain to the renewal project.  Please respond to the status of using these factors for the renewal project.  The responses can be:  Identified (not started).  In Progress, Completed.</t>
    </r>
  </si>
  <si>
    <t>2.  Coordinated Entry participation (via SPDAT or pilot assessment reporting).</t>
  </si>
  <si>
    <t>Grant Amount Requested:</t>
  </si>
  <si>
    <t>Application Type ==================&gt;</t>
  </si>
  <si>
    <r>
      <t xml:space="preserve">a.Printout(s) and </t>
    </r>
    <r>
      <rPr>
        <b/>
        <sz val="10"/>
        <color theme="8" tint="-0.249977111117893"/>
        <rFont val="Times New Roman"/>
        <family val="1"/>
      </rPr>
      <t>highlight</t>
    </r>
    <r>
      <rPr>
        <sz val="10"/>
        <color theme="1"/>
        <rFont val="Times New Roman"/>
        <family val="1"/>
      </rPr>
      <t xml:space="preserve"> showing last two grant close-outs (final balance)</t>
    </r>
  </si>
  <si>
    <r>
      <t xml:space="preserve">b.Printout(s) and </t>
    </r>
    <r>
      <rPr>
        <b/>
        <sz val="10"/>
        <color theme="8" tint="-0.249977111117893"/>
        <rFont val="Times New Roman"/>
        <family val="1"/>
      </rPr>
      <t>highlight</t>
    </r>
    <r>
      <rPr>
        <sz val="10"/>
        <color theme="1"/>
        <rFont val="Times New Roman"/>
        <family val="1"/>
      </rPr>
      <t xml:space="preserve"> showing current grant draws</t>
    </r>
  </si>
  <si>
    <t>5. Number of HH w/Children and Adults (APR 8a, column 3)</t>
  </si>
  <si>
    <t>2. HUD Universal Data Error Count (APR 6b)</t>
  </si>
  <si>
    <t>3. Income/Housing Data Error Count (APR 6c)</t>
  </si>
  <si>
    <r>
      <t xml:space="preserve">1. Do Not Collect Data Error Counts (APR 6a - column 2-3 totals only) </t>
    </r>
    <r>
      <rPr>
        <sz val="10"/>
        <color rgb="FFFF0000"/>
        <rFont val="Times New Roman"/>
        <family val="1"/>
      </rPr>
      <t>*Follow renewal instructions carefully.</t>
    </r>
  </si>
  <si>
    <t xml:space="preserve">2. Disabling Condition - (APR 13a2 - use total and subtract the total persons showing "none" </t>
  </si>
  <si>
    <t>Application due no later than Monday, August 28 at 5:00 pm to meet HUD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</si>
</sst>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44" formatCode="_(&quot;$&quot;* #,##0.00_);_(&quot;$&quot;* \(#,##0.00\);_(&quot;$&quot;* &quot;-&quot;??_);_(@_)"/>
    <numFmt numFmtId="164" formatCode="&quot;$&quot;#,##0.00"/>
    <numFmt numFmtId="165" formatCode="0.000%"/>
    <numFmt numFmtId="166" formatCode="0.0000"/>
    <numFmt numFmtId="167" formatCode="0.0%"/>
  </numFmts>
  <fonts count="74" x14ac:knownFonts="1">
    <font>
      <sz val="11"/>
      <color theme="1"/>
      <name val="Calibri"/>
      <family val="2"/>
      <scheme val="minor"/>
    </font>
    <font>
      <sz val="10"/>
      <color theme="1"/>
      <name val="Times New Roman"/>
      <family val="1"/>
    </font>
    <font>
      <sz val="10"/>
      <color rgb="FF00B050"/>
      <name val="Times New Roman"/>
      <family val="1"/>
    </font>
    <font>
      <sz val="10"/>
      <color rgb="FFFF0000"/>
      <name val="Times New Roman"/>
      <family val="1"/>
    </font>
    <font>
      <b/>
      <sz val="10"/>
      <color theme="1"/>
      <name val="Times New Roman"/>
      <family val="1"/>
    </font>
    <font>
      <b/>
      <sz val="10"/>
      <color rgb="FF00B050"/>
      <name val="Times New Roman"/>
      <family val="1"/>
    </font>
    <font>
      <b/>
      <sz val="10"/>
      <color rgb="FFFF0000"/>
      <name val="Times New Roman"/>
      <family val="1"/>
    </font>
    <font>
      <sz val="10"/>
      <name val="Times New Roman"/>
      <family val="1"/>
    </font>
    <font>
      <b/>
      <u/>
      <sz val="10"/>
      <color theme="1"/>
      <name val="Times New Roman"/>
      <family val="1"/>
    </font>
    <font>
      <sz val="10"/>
      <color rgb="FF000000"/>
      <name val="Times New Roman"/>
      <family val="1"/>
    </font>
    <font>
      <sz val="10"/>
      <color rgb="FF0070C0"/>
      <name val="Times New Roman"/>
      <family val="1"/>
    </font>
    <font>
      <i/>
      <sz val="10"/>
      <color theme="4" tint="-0.249977111117893"/>
      <name val="Times New Roman"/>
      <family val="1"/>
    </font>
    <font>
      <b/>
      <sz val="10"/>
      <color theme="4" tint="-0.249977111117893"/>
      <name val="Times New Roman"/>
      <family val="1"/>
    </font>
    <font>
      <b/>
      <u/>
      <sz val="10"/>
      <color rgb="FFFF0000"/>
      <name val="Times New Roman"/>
      <family val="1"/>
    </font>
    <font>
      <b/>
      <sz val="8"/>
      <color theme="1"/>
      <name val="Times New Roman"/>
      <family val="1"/>
    </font>
    <font>
      <sz val="11"/>
      <color theme="1"/>
      <name val="Calibri"/>
      <family val="2"/>
      <scheme val="minor"/>
    </font>
    <font>
      <b/>
      <i/>
      <sz val="10"/>
      <color rgb="FFFF0000"/>
      <name val="Times New Roman"/>
      <family val="1"/>
    </font>
    <font>
      <b/>
      <sz val="10"/>
      <color theme="1"/>
      <name val="Calibri"/>
      <family val="2"/>
      <scheme val="minor"/>
    </font>
    <font>
      <b/>
      <sz val="9"/>
      <color theme="1"/>
      <name val="Calibri"/>
      <family val="2"/>
      <scheme val="minor"/>
    </font>
    <font>
      <b/>
      <sz val="8"/>
      <color theme="1"/>
      <name val="Calibri"/>
      <family val="2"/>
      <scheme val="minor"/>
    </font>
    <font>
      <sz val="10"/>
      <color theme="1"/>
      <name val="Calibri"/>
      <family val="2"/>
      <scheme val="minor"/>
    </font>
    <font>
      <sz val="8"/>
      <color theme="1"/>
      <name val="Calibri"/>
      <family val="2"/>
      <scheme val="minor"/>
    </font>
    <font>
      <sz val="8"/>
      <color rgb="FFFF0000"/>
      <name val="Calibri"/>
      <family val="2"/>
      <scheme val="minor"/>
    </font>
    <font>
      <i/>
      <sz val="8"/>
      <color theme="1"/>
      <name val="Calibri"/>
      <family val="2"/>
      <scheme val="minor"/>
    </font>
    <font>
      <sz val="9"/>
      <color theme="1"/>
      <name val="Calibri"/>
      <family val="2"/>
      <scheme val="minor"/>
    </font>
    <font>
      <b/>
      <sz val="10"/>
      <name val="Calibri"/>
      <family val="2"/>
      <scheme val="minor"/>
    </font>
    <font>
      <sz val="10"/>
      <color rgb="FFFF0000"/>
      <name val="Calibri"/>
      <family val="2"/>
      <scheme val="minor"/>
    </font>
    <font>
      <sz val="10"/>
      <name val="Calibri"/>
      <family val="2"/>
      <scheme val="minor"/>
    </font>
    <font>
      <sz val="8"/>
      <name val="Calibri"/>
      <family val="2"/>
      <scheme val="minor"/>
    </font>
    <font>
      <b/>
      <sz val="10"/>
      <color theme="5" tint="-0.499984740745262"/>
      <name val="Calibri"/>
      <family val="2"/>
      <scheme val="minor"/>
    </font>
    <font>
      <b/>
      <u/>
      <sz val="10"/>
      <color theme="1"/>
      <name val="Calibri"/>
      <family val="2"/>
      <scheme val="minor"/>
    </font>
    <font>
      <b/>
      <sz val="10"/>
      <color rgb="FFC00000"/>
      <name val="Calibri"/>
      <family val="2"/>
      <scheme val="minor"/>
    </font>
    <font>
      <sz val="10"/>
      <color rgb="FF000000"/>
      <name val="Calibri"/>
      <family val="2"/>
    </font>
    <font>
      <sz val="8"/>
      <name val="Calibri"/>
      <family val="2"/>
    </font>
    <font>
      <sz val="10"/>
      <color theme="1"/>
      <name val="Calibri"/>
      <family val="2"/>
    </font>
    <font>
      <b/>
      <u/>
      <sz val="8"/>
      <name val="Calibri"/>
      <family val="2"/>
    </font>
    <font>
      <b/>
      <u/>
      <sz val="8"/>
      <color rgb="FFFF0000"/>
      <name val="Calibri"/>
      <family val="2"/>
    </font>
    <font>
      <sz val="8"/>
      <color rgb="FFFF0000"/>
      <name val="Calibri"/>
      <family val="2"/>
    </font>
    <font>
      <b/>
      <u/>
      <sz val="8"/>
      <color rgb="FF0070C0"/>
      <name val="Calibri"/>
      <family val="2"/>
    </font>
    <font>
      <sz val="9"/>
      <name val="Calibri"/>
      <family val="2"/>
      <scheme val="minor"/>
    </font>
    <font>
      <i/>
      <sz val="8"/>
      <name val="Calibri"/>
      <family val="2"/>
      <scheme val="minor"/>
    </font>
    <font>
      <sz val="10"/>
      <color indexed="8"/>
      <name val="Calibri"/>
      <family val="2"/>
      <scheme val="minor"/>
    </font>
    <font>
      <sz val="10"/>
      <color theme="5" tint="-0.499984740745262"/>
      <name val="Calibri"/>
      <family val="2"/>
      <scheme val="minor"/>
    </font>
    <font>
      <b/>
      <sz val="10"/>
      <color rgb="FFFF0000"/>
      <name val="Calibri"/>
      <family val="2"/>
      <scheme val="minor"/>
    </font>
    <font>
      <b/>
      <sz val="9"/>
      <color rgb="FFFF0000"/>
      <name val="Calibri"/>
      <family val="2"/>
      <scheme val="minor"/>
    </font>
    <font>
      <sz val="10"/>
      <color theme="4"/>
      <name val="Calibri"/>
      <family val="2"/>
      <scheme val="minor"/>
    </font>
    <font>
      <b/>
      <sz val="10"/>
      <color theme="2"/>
      <name val="Calibri"/>
      <family val="2"/>
      <scheme val="minor"/>
    </font>
    <font>
      <sz val="10"/>
      <color rgb="FF00B050"/>
      <name val="Calibri"/>
      <family val="2"/>
      <scheme val="minor"/>
    </font>
    <font>
      <b/>
      <sz val="10"/>
      <color rgb="FF00B050"/>
      <name val="Calibri"/>
      <family val="2"/>
      <scheme val="minor"/>
    </font>
    <font>
      <sz val="10"/>
      <color rgb="FF0070C0"/>
      <name val="Calibri"/>
      <family val="2"/>
      <scheme val="minor"/>
    </font>
    <font>
      <b/>
      <sz val="10"/>
      <color theme="4"/>
      <name val="Calibri"/>
      <family val="2"/>
      <scheme val="minor"/>
    </font>
    <font>
      <sz val="10"/>
      <color theme="9"/>
      <name val="Calibri"/>
      <family val="2"/>
      <scheme val="minor"/>
    </font>
    <font>
      <i/>
      <sz val="10"/>
      <color rgb="FFFF0000"/>
      <name val="Calibri"/>
      <family val="2"/>
      <scheme val="minor"/>
    </font>
    <font>
      <i/>
      <sz val="10"/>
      <color theme="1"/>
      <name val="Calibri"/>
      <family val="2"/>
      <scheme val="minor"/>
    </font>
    <font>
      <i/>
      <sz val="10"/>
      <color rgb="FFFF0000"/>
      <name val="Times New Roman"/>
      <family val="1"/>
    </font>
    <font>
      <i/>
      <u/>
      <sz val="10"/>
      <color rgb="FFFF0000"/>
      <name val="Times New Roman"/>
      <family val="1"/>
    </font>
    <font>
      <u/>
      <sz val="10"/>
      <color rgb="FFFF0000"/>
      <name val="Times New Roman"/>
      <family val="1"/>
    </font>
    <font>
      <i/>
      <sz val="10"/>
      <color theme="1"/>
      <name val="Times New Roman"/>
      <family val="1"/>
    </font>
    <font>
      <sz val="9"/>
      <color theme="1"/>
      <name val="Times New Roman"/>
      <family val="1"/>
    </font>
    <font>
      <u/>
      <sz val="10"/>
      <color theme="1"/>
      <name val="Times New Roman"/>
      <family val="1"/>
    </font>
    <font>
      <b/>
      <sz val="10"/>
      <color rgb="FF000000"/>
      <name val="Times New Roman"/>
      <family val="1"/>
    </font>
    <font>
      <b/>
      <i/>
      <sz val="10"/>
      <color rgb="FF000000"/>
      <name val="Times New Roman"/>
      <family val="1"/>
    </font>
    <font>
      <b/>
      <u/>
      <sz val="10"/>
      <color theme="8" tint="-0.249977111117893"/>
      <name val="Calibri"/>
      <family val="2"/>
      <scheme val="minor"/>
    </font>
    <font>
      <sz val="10"/>
      <color theme="8" tint="-0.249977111117893"/>
      <name val="Calibri"/>
      <family val="2"/>
      <scheme val="minor"/>
    </font>
    <font>
      <b/>
      <u/>
      <sz val="10"/>
      <name val="Calibri"/>
      <family val="2"/>
      <scheme val="minor"/>
    </font>
    <font>
      <b/>
      <sz val="6"/>
      <color rgb="FFFF0000"/>
      <name val="Calibri"/>
      <family val="2"/>
      <scheme val="minor"/>
    </font>
    <font>
      <b/>
      <i/>
      <sz val="7"/>
      <color rgb="FFFF0000"/>
      <name val="Calibri"/>
      <family val="2"/>
      <scheme val="minor"/>
    </font>
    <font>
      <i/>
      <sz val="8"/>
      <color rgb="FFFF0000"/>
      <name val="Calibri"/>
      <family val="2"/>
      <scheme val="minor"/>
    </font>
    <font>
      <i/>
      <sz val="10"/>
      <color theme="4"/>
      <name val="Calibri"/>
      <family val="2"/>
      <scheme val="minor"/>
    </font>
    <font>
      <b/>
      <i/>
      <sz val="7"/>
      <color theme="4"/>
      <name val="Calibri"/>
      <family val="2"/>
      <scheme val="minor"/>
    </font>
    <font>
      <sz val="4"/>
      <color theme="1"/>
      <name val="Calibri"/>
      <family val="2"/>
      <scheme val="minor"/>
    </font>
    <font>
      <sz val="4"/>
      <color theme="1"/>
      <name val="Times New Roman"/>
      <family val="1"/>
    </font>
    <font>
      <b/>
      <sz val="10"/>
      <color theme="8" tint="-0.249977111117893"/>
      <name val="Times New Roman"/>
      <family val="1"/>
    </font>
    <font>
      <b/>
      <sz val="12"/>
      <color rgb="FFFF0000"/>
      <name val="Times New Roman"/>
      <family val="1"/>
    </font>
  </fonts>
  <fills count="14">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FCF3"/>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indexed="9"/>
        <bgColor indexed="9"/>
      </patternFill>
    </fill>
    <fill>
      <patternFill patternType="solid">
        <fgColor rgb="FFFFFF00"/>
        <bgColor indexed="64"/>
      </patternFill>
    </fill>
    <fill>
      <patternFill patternType="solid">
        <fgColor theme="9"/>
        <bgColor indexed="64"/>
      </patternFill>
    </fill>
    <fill>
      <patternFill patternType="solid">
        <fgColor rgb="FFFFFF99"/>
        <bgColor indexed="64"/>
      </patternFill>
    </fill>
    <fill>
      <patternFill patternType="solid">
        <fgColor theme="4" tint="0.79998168889431442"/>
        <bgColor indexed="64"/>
      </patternFill>
    </fill>
  </fills>
  <borders count="72">
    <border>
      <left/>
      <right/>
      <top/>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thin">
        <color auto="1"/>
      </left>
      <right/>
      <top style="thin">
        <color auto="1"/>
      </top>
      <bottom style="thin">
        <color auto="1"/>
      </bottom>
      <diagonal/>
    </border>
    <border>
      <left style="medium">
        <color indexed="64"/>
      </left>
      <right/>
      <top style="medium">
        <color indexed="64"/>
      </top>
      <bottom style="medium">
        <color indexed="64"/>
      </bottom>
      <diagonal/>
    </border>
    <border>
      <left/>
      <right/>
      <top/>
      <bottom style="hair">
        <color auto="1"/>
      </bottom>
      <diagonal/>
    </border>
    <border>
      <left/>
      <right/>
      <top style="medium">
        <color indexed="64"/>
      </top>
      <bottom style="medium">
        <color indexed="64"/>
      </bottom>
      <diagonal/>
    </border>
    <border>
      <left style="hair">
        <color auto="1"/>
      </left>
      <right/>
      <top/>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bottom style="hair">
        <color auto="1"/>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hair">
        <color auto="1"/>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medium">
        <color indexed="64"/>
      </right>
      <top style="hair">
        <color auto="1"/>
      </top>
      <bottom style="thin">
        <color auto="1"/>
      </bottom>
      <diagonal/>
    </border>
    <border>
      <left style="medium">
        <color indexed="64"/>
      </left>
      <right style="hair">
        <color auto="1"/>
      </right>
      <top style="hair">
        <color auto="1"/>
      </top>
      <bottom style="medium">
        <color indexed="64"/>
      </bottom>
      <diagonal/>
    </border>
    <border>
      <left style="hair">
        <color auto="1"/>
      </left>
      <right style="hair">
        <color auto="1"/>
      </right>
      <top/>
      <bottom style="medium">
        <color indexed="64"/>
      </bottom>
      <diagonal/>
    </border>
    <border>
      <left style="hair">
        <color auto="1"/>
      </left>
      <right style="hair">
        <color auto="1"/>
      </right>
      <top style="hair">
        <color auto="1"/>
      </top>
      <bottom style="medium">
        <color indexed="64"/>
      </bottom>
      <diagonal/>
    </border>
    <border>
      <left style="hair">
        <color auto="1"/>
      </left>
      <right style="medium">
        <color indexed="64"/>
      </right>
      <top/>
      <bottom style="medium">
        <color indexed="64"/>
      </bottom>
      <diagonal/>
    </border>
    <border>
      <left/>
      <right style="hair">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medium">
        <color indexed="64"/>
      </left>
      <right/>
      <top style="hair">
        <color auto="1"/>
      </top>
      <bottom style="hair">
        <color auto="1"/>
      </bottom>
      <diagonal/>
    </border>
    <border>
      <left/>
      <right/>
      <top style="hair">
        <color auto="1"/>
      </top>
      <bottom style="hair">
        <color auto="1"/>
      </bottom>
      <diagonal/>
    </border>
    <border>
      <left/>
      <right style="medium">
        <color indexed="64"/>
      </right>
      <top style="hair">
        <color auto="1"/>
      </top>
      <bottom style="hair">
        <color auto="1"/>
      </bottom>
      <diagonal/>
    </border>
    <border>
      <left style="hair">
        <color auto="1"/>
      </left>
      <right style="medium">
        <color indexed="64"/>
      </right>
      <top style="hair">
        <color auto="1"/>
      </top>
      <bottom style="hair">
        <color auto="1"/>
      </bottom>
      <diagonal/>
    </border>
    <border>
      <left style="hair">
        <color auto="1"/>
      </left>
      <right style="medium">
        <color indexed="64"/>
      </right>
      <top style="hair">
        <color auto="1"/>
      </top>
      <bottom style="medium">
        <color indexed="64"/>
      </bottom>
      <diagonal/>
    </border>
    <border>
      <left style="medium">
        <color indexed="64"/>
      </left>
      <right style="hair">
        <color auto="1"/>
      </right>
      <top style="medium">
        <color indexed="64"/>
      </top>
      <bottom style="hair">
        <color auto="1"/>
      </bottom>
      <diagonal/>
    </border>
    <border>
      <left style="hair">
        <color auto="1"/>
      </left>
      <right style="hair">
        <color auto="1"/>
      </right>
      <top/>
      <bottom style="hair">
        <color auto="1"/>
      </bottom>
      <diagonal/>
    </border>
    <border>
      <left/>
      <right/>
      <top style="hair">
        <color auto="1"/>
      </top>
      <bottom style="medium">
        <color indexed="64"/>
      </bottom>
      <diagonal/>
    </border>
    <border>
      <left style="medium">
        <color indexed="64"/>
      </left>
      <right/>
      <top style="hair">
        <color auto="1"/>
      </top>
      <bottom style="medium">
        <color indexed="64"/>
      </bottom>
      <diagonal/>
    </border>
    <border>
      <left/>
      <right style="hair">
        <color auto="1"/>
      </right>
      <top style="hair">
        <color auto="1"/>
      </top>
      <bottom style="medium">
        <color indexed="64"/>
      </bottom>
      <diagonal/>
    </border>
    <border>
      <left/>
      <right/>
      <top style="medium">
        <color indexed="64"/>
      </top>
      <bottom/>
      <diagonal/>
    </border>
    <border>
      <left style="hair">
        <color auto="1"/>
      </left>
      <right style="hair">
        <color auto="1"/>
      </right>
      <top style="hair">
        <color auto="1"/>
      </top>
      <bottom/>
      <diagonal/>
    </border>
    <border>
      <left style="hair">
        <color auto="1"/>
      </left>
      <right style="medium">
        <color indexed="64"/>
      </right>
      <top style="hair">
        <color auto="1"/>
      </top>
      <bottom/>
      <diagonal/>
    </border>
    <border>
      <left style="hair">
        <color auto="1"/>
      </left>
      <right/>
      <top style="hair">
        <color auto="1"/>
      </top>
      <bottom style="hair">
        <color auto="1"/>
      </bottom>
      <diagonal/>
    </border>
    <border>
      <left/>
      <right style="medium">
        <color indexed="64"/>
      </right>
      <top style="thin">
        <color auto="1"/>
      </top>
      <bottom style="thin">
        <color auto="1"/>
      </bottom>
      <diagonal/>
    </border>
    <border>
      <left style="hair">
        <color auto="1"/>
      </left>
      <right style="medium">
        <color indexed="64"/>
      </right>
      <top/>
      <bottom style="hair">
        <color auto="1"/>
      </bottom>
      <diagonal/>
    </border>
    <border>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right/>
      <top style="hair">
        <color auto="1"/>
      </top>
      <bottom/>
      <diagonal/>
    </border>
    <border>
      <left style="thin">
        <color indexed="64"/>
      </left>
      <right/>
      <top/>
      <bottom style="thin">
        <color indexed="64"/>
      </bottom>
      <diagonal/>
    </border>
    <border>
      <left style="medium">
        <color indexed="64"/>
      </left>
      <right style="hair">
        <color auto="1"/>
      </right>
      <top/>
      <bottom style="medium">
        <color indexed="64"/>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hair">
        <color auto="1"/>
      </top>
      <bottom/>
      <diagonal/>
    </border>
    <border>
      <left style="hair">
        <color auto="1"/>
      </left>
      <right style="thin">
        <color indexed="64"/>
      </right>
      <top/>
      <bottom/>
      <diagonal/>
    </border>
    <border>
      <left style="thin">
        <color indexed="64"/>
      </left>
      <right style="thin">
        <color indexed="64"/>
      </right>
      <top/>
      <bottom style="medium">
        <color indexed="64"/>
      </bottom>
      <diagonal/>
    </border>
  </borders>
  <cellStyleXfs count="2">
    <xf numFmtId="0" fontId="0" fillId="0" borderId="0"/>
    <xf numFmtId="44" fontId="15" fillId="0" borderId="0" applyFont="0" applyFill="0" applyBorder="0" applyAlignment="0" applyProtection="0"/>
  </cellStyleXfs>
  <cellXfs count="531">
    <xf numFmtId="0" fontId="0" fillId="0" borderId="0" xfId="0"/>
    <xf numFmtId="0" fontId="1" fillId="0" borderId="0" xfId="0" applyFont="1" applyAlignment="1">
      <alignment horizontal="left" vertical="top"/>
    </xf>
    <xf numFmtId="0" fontId="1" fillId="2" borderId="0" xfId="0" applyFont="1" applyFill="1" applyAlignment="1">
      <alignment horizontal="left" vertical="top"/>
    </xf>
    <xf numFmtId="0" fontId="1" fillId="2" borderId="2" xfId="0" applyFont="1" applyFill="1" applyBorder="1" applyAlignment="1">
      <alignment horizontal="left" vertical="top"/>
    </xf>
    <xf numFmtId="0" fontId="1" fillId="2" borderId="1" xfId="0" applyFont="1" applyFill="1" applyBorder="1" applyAlignment="1">
      <alignment horizontal="left" vertical="top"/>
    </xf>
    <xf numFmtId="0" fontId="1" fillId="0" borderId="1" xfId="0" applyFont="1" applyBorder="1" applyAlignment="1">
      <alignment horizontal="left" vertical="top"/>
    </xf>
    <xf numFmtId="0" fontId="4" fillId="2" borderId="1" xfId="0" applyFont="1" applyFill="1" applyBorder="1" applyAlignment="1">
      <alignment horizontal="left" vertical="top"/>
    </xf>
    <xf numFmtId="0" fontId="4" fillId="2" borderId="2" xfId="0" applyFont="1" applyFill="1" applyBorder="1" applyAlignment="1">
      <alignment horizontal="left" vertical="top"/>
    </xf>
    <xf numFmtId="0" fontId="4" fillId="2" borderId="0" xfId="0" applyFont="1" applyFill="1" applyAlignment="1">
      <alignment horizontal="left" vertical="top"/>
    </xf>
    <xf numFmtId="0" fontId="4" fillId="0" borderId="1" xfId="0" applyFont="1" applyBorder="1" applyAlignment="1">
      <alignment horizontal="left" vertical="top"/>
    </xf>
    <xf numFmtId="0" fontId="1" fillId="0" borderId="1" xfId="0" applyFont="1" applyBorder="1" applyAlignment="1">
      <alignment vertical="top" wrapText="1"/>
    </xf>
    <xf numFmtId="0" fontId="1" fillId="0" borderId="1" xfId="0" applyFont="1" applyBorder="1" applyAlignment="1">
      <alignment horizontal="left" vertical="top" wrapText="1"/>
    </xf>
    <xf numFmtId="0" fontId="1" fillId="0" borderId="0" xfId="0" applyFont="1" applyAlignment="1">
      <alignment vertical="top" wrapText="1"/>
    </xf>
    <xf numFmtId="0" fontId="1" fillId="0" borderId="0" xfId="0" applyFont="1" applyAlignment="1">
      <alignment horizontal="left" vertical="top" wrapText="1"/>
    </xf>
    <xf numFmtId="2" fontId="1" fillId="0" borderId="0" xfId="0" applyNumberFormat="1" applyFont="1" applyAlignment="1">
      <alignment horizontal="left" vertical="top"/>
    </xf>
    <xf numFmtId="2" fontId="1" fillId="0" borderId="1" xfId="0" applyNumberFormat="1" applyFont="1" applyBorder="1" applyAlignment="1">
      <alignment horizontal="left" vertical="top"/>
    </xf>
    <xf numFmtId="0" fontId="1" fillId="2" borderId="8" xfId="0" applyFont="1" applyFill="1" applyBorder="1" applyAlignment="1">
      <alignment vertical="top" wrapText="1"/>
    </xf>
    <xf numFmtId="2" fontId="4" fillId="2" borderId="18" xfId="0" applyNumberFormat="1" applyFont="1" applyFill="1" applyBorder="1" applyAlignment="1">
      <alignment horizontal="left" vertical="top"/>
    </xf>
    <xf numFmtId="2" fontId="1" fillId="2" borderId="9" xfId="0" applyNumberFormat="1" applyFont="1" applyFill="1" applyBorder="1" applyAlignment="1">
      <alignment horizontal="left" vertical="top"/>
    </xf>
    <xf numFmtId="0" fontId="1" fillId="2" borderId="13" xfId="0" applyFont="1" applyFill="1" applyBorder="1" applyAlignment="1">
      <alignment horizontal="left" vertical="top" wrapText="1"/>
    </xf>
    <xf numFmtId="2" fontId="4" fillId="2" borderId="14" xfId="0" applyNumberFormat="1" applyFont="1" applyFill="1" applyBorder="1" applyAlignment="1">
      <alignment horizontal="left" vertical="top"/>
    </xf>
    <xf numFmtId="0" fontId="4" fillId="2" borderId="8" xfId="0" applyFont="1" applyFill="1" applyBorder="1" applyAlignment="1">
      <alignment horizontal="left" vertical="top" wrapText="1"/>
    </xf>
    <xf numFmtId="0" fontId="1" fillId="2" borderId="19" xfId="0" applyFont="1" applyFill="1" applyBorder="1" applyAlignment="1">
      <alignment vertical="top" wrapText="1"/>
    </xf>
    <xf numFmtId="2" fontId="1" fillId="2" borderId="18" xfId="0" applyNumberFormat="1" applyFont="1" applyFill="1" applyBorder="1" applyAlignment="1">
      <alignment horizontal="right" vertical="top" wrapText="1"/>
    </xf>
    <xf numFmtId="0" fontId="4" fillId="2" borderId="3" xfId="0" applyFont="1" applyFill="1" applyBorder="1" applyAlignment="1">
      <alignment horizontal="left" vertical="top" wrapText="1"/>
    </xf>
    <xf numFmtId="2" fontId="4" fillId="2" borderId="8" xfId="0" applyNumberFormat="1" applyFont="1" applyFill="1" applyBorder="1" applyAlignment="1">
      <alignment horizontal="left" vertical="top"/>
    </xf>
    <xf numFmtId="0" fontId="4" fillId="0" borderId="20" xfId="0" applyFont="1" applyBorder="1" applyAlignment="1">
      <alignment vertical="top" wrapText="1"/>
    </xf>
    <xf numFmtId="0" fontId="4" fillId="0" borderId="8" xfId="0" applyFont="1" applyBorder="1" applyAlignment="1">
      <alignment vertical="top" wrapText="1"/>
    </xf>
    <xf numFmtId="0" fontId="4" fillId="2" borderId="20" xfId="0" applyFont="1" applyFill="1" applyBorder="1" applyAlignment="1">
      <alignment horizontal="left" vertical="top"/>
    </xf>
    <xf numFmtId="2" fontId="4" fillId="6" borderId="8" xfId="0" applyNumberFormat="1" applyFont="1" applyFill="1" applyBorder="1" applyAlignment="1" applyProtection="1">
      <alignment horizontal="center" vertical="top"/>
      <protection locked="0"/>
    </xf>
    <xf numFmtId="0" fontId="17" fillId="7" borderId="25" xfId="0" applyFont="1" applyFill="1" applyBorder="1" applyAlignment="1">
      <alignment vertical="top" wrapText="1"/>
    </xf>
    <xf numFmtId="0" fontId="17" fillId="7" borderId="26" xfId="0" applyFont="1" applyFill="1" applyBorder="1" applyAlignment="1">
      <alignment vertical="top" wrapText="1"/>
    </xf>
    <xf numFmtId="0" fontId="17" fillId="4" borderId="28" xfId="0" applyFont="1" applyFill="1" applyBorder="1" applyAlignment="1">
      <alignment vertical="top" wrapText="1"/>
    </xf>
    <xf numFmtId="0" fontId="17" fillId="2" borderId="1" xfId="0" applyFont="1" applyFill="1" applyBorder="1" applyAlignment="1">
      <alignment horizontal="left" vertical="top"/>
    </xf>
    <xf numFmtId="0" fontId="17" fillId="4" borderId="31" xfId="0" applyFont="1" applyFill="1" applyBorder="1" applyAlignment="1">
      <alignment vertical="top" wrapText="1"/>
    </xf>
    <xf numFmtId="0" fontId="17" fillId="7" borderId="36" xfId="0" applyFont="1" applyFill="1" applyBorder="1" applyAlignment="1">
      <alignment horizontal="left" vertical="top"/>
    </xf>
    <xf numFmtId="0" fontId="18" fillId="7" borderId="36" xfId="0" applyFont="1" applyFill="1" applyBorder="1" applyAlignment="1">
      <alignment horizontal="center" vertical="top"/>
    </xf>
    <xf numFmtId="0" fontId="17" fillId="7" borderId="36" xfId="0" applyFont="1" applyFill="1" applyBorder="1" applyAlignment="1">
      <alignment horizontal="left" vertical="top" wrapText="1"/>
    </xf>
    <xf numFmtId="2" fontId="17" fillId="7" borderId="37" xfId="0" applyNumberFormat="1" applyFont="1" applyFill="1" applyBorder="1" applyAlignment="1">
      <alignment horizontal="left" vertical="top"/>
    </xf>
    <xf numFmtId="0" fontId="17" fillId="0" borderId="38" xfId="0" applyFont="1" applyBorder="1" applyAlignment="1">
      <alignment vertical="top" wrapText="1"/>
    </xf>
    <xf numFmtId="0" fontId="18" fillId="0" borderId="39" xfId="0" applyFont="1" applyBorder="1" applyAlignment="1">
      <alignment vertical="top" wrapText="1"/>
    </xf>
    <xf numFmtId="0" fontId="17" fillId="2" borderId="39" xfId="0" applyFont="1" applyFill="1" applyBorder="1" applyAlignment="1">
      <alignment horizontal="left" vertical="top" wrapText="1"/>
    </xf>
    <xf numFmtId="0" fontId="17" fillId="2" borderId="39" xfId="0" applyFont="1" applyFill="1" applyBorder="1" applyAlignment="1">
      <alignment horizontal="right" vertical="top" wrapText="1"/>
    </xf>
    <xf numFmtId="0" fontId="17" fillId="2" borderId="39" xfId="0" applyFont="1" applyFill="1" applyBorder="1" applyAlignment="1">
      <alignment horizontal="left" vertical="top"/>
    </xf>
    <xf numFmtId="0" fontId="17" fillId="4" borderId="28" xfId="0" applyFont="1" applyFill="1" applyBorder="1" applyAlignment="1">
      <alignment horizontal="left" vertical="top" wrapText="1"/>
    </xf>
    <xf numFmtId="0" fontId="18" fillId="4" borderId="1" xfId="0" applyFont="1" applyFill="1" applyBorder="1" applyAlignment="1">
      <alignment horizontal="left" vertical="top" wrapText="1"/>
    </xf>
    <xf numFmtId="0" fontId="17" fillId="4" borderId="1" xfId="0" applyFont="1" applyFill="1" applyBorder="1" applyAlignment="1">
      <alignment horizontal="left" vertical="top"/>
    </xf>
    <xf numFmtId="0" fontId="18" fillId="4" borderId="1" xfId="0" applyFont="1" applyFill="1" applyBorder="1" applyAlignment="1">
      <alignment horizontal="center" vertical="top"/>
    </xf>
    <xf numFmtId="0" fontId="17" fillId="4" borderId="1" xfId="0" applyFont="1" applyFill="1" applyBorder="1" applyAlignment="1">
      <alignment horizontal="left" vertical="top" wrapText="1"/>
    </xf>
    <xf numFmtId="2" fontId="17" fillId="4" borderId="41" xfId="0" applyNumberFormat="1" applyFont="1" applyFill="1" applyBorder="1" applyAlignment="1">
      <alignment horizontal="left" vertical="top"/>
    </xf>
    <xf numFmtId="0" fontId="20" fillId="0" borderId="28" xfId="0" applyFont="1" applyBorder="1" applyAlignment="1">
      <alignment vertical="top" wrapText="1"/>
    </xf>
    <xf numFmtId="0" fontId="21" fillId="0" borderId="1" xfId="0" applyFont="1" applyBorder="1" applyAlignment="1">
      <alignment vertical="top" wrapText="1"/>
    </xf>
    <xf numFmtId="0" fontId="20" fillId="3" borderId="1" xfId="0" applyFont="1" applyFill="1" applyBorder="1" applyAlignment="1">
      <alignment horizontal="left" vertical="top"/>
    </xf>
    <xf numFmtId="0" fontId="22" fillId="2" borderId="1" xfId="0" applyFont="1" applyFill="1" applyBorder="1" applyAlignment="1">
      <alignment horizontal="left" vertical="top"/>
    </xf>
    <xf numFmtId="2" fontId="20" fillId="0" borderId="41" xfId="0" applyNumberFormat="1" applyFont="1" applyBorder="1" applyAlignment="1">
      <alignment horizontal="left" vertical="top"/>
    </xf>
    <xf numFmtId="0" fontId="20" fillId="2" borderId="28" xfId="0" applyFont="1" applyFill="1" applyBorder="1" applyAlignment="1">
      <alignment horizontal="left" vertical="top"/>
    </xf>
    <xf numFmtId="0" fontId="20" fillId="3" borderId="1" xfId="0" applyFont="1" applyFill="1" applyBorder="1" applyAlignment="1">
      <alignment horizontal="left" vertical="top" wrapText="1"/>
    </xf>
    <xf numFmtId="2" fontId="20" fillId="0" borderId="41" xfId="0" applyNumberFormat="1" applyFont="1" applyBorder="1" applyAlignment="1">
      <alignment horizontal="left" vertical="top" wrapText="1"/>
    </xf>
    <xf numFmtId="0" fontId="20" fillId="0" borderId="31" xfId="0" applyFont="1" applyBorder="1" applyAlignment="1">
      <alignment vertical="top" wrapText="1"/>
    </xf>
    <xf numFmtId="0" fontId="21" fillId="0" borderId="33" xfId="0" applyFont="1" applyBorder="1" applyAlignment="1">
      <alignment vertical="top" wrapText="1"/>
    </xf>
    <xf numFmtId="0" fontId="20" fillId="3" borderId="33" xfId="0" applyFont="1" applyFill="1" applyBorder="1" applyAlignment="1">
      <alignment horizontal="left" vertical="top"/>
    </xf>
    <xf numFmtId="0" fontId="22" fillId="2" borderId="33" xfId="0" applyFont="1" applyFill="1" applyBorder="1" applyAlignment="1">
      <alignment horizontal="left" vertical="top"/>
    </xf>
    <xf numFmtId="2" fontId="20" fillId="0" borderId="42" xfId="0" applyNumberFormat="1" applyFont="1" applyBorder="1" applyAlignment="1">
      <alignment horizontal="left" vertical="top"/>
    </xf>
    <xf numFmtId="0" fontId="20" fillId="0" borderId="6" xfId="0" applyFont="1" applyBorder="1" applyAlignment="1">
      <alignment vertical="top" wrapText="1"/>
    </xf>
    <xf numFmtId="0" fontId="24" fillId="0" borderId="6" xfId="0" applyFont="1" applyBorder="1" applyAlignment="1">
      <alignment vertical="top" wrapText="1"/>
    </xf>
    <xf numFmtId="0" fontId="20" fillId="3" borderId="6" xfId="0" applyFont="1" applyFill="1" applyBorder="1" applyAlignment="1">
      <alignment horizontal="left" vertical="top" wrapText="1"/>
    </xf>
    <xf numFmtId="0" fontId="20" fillId="2" borderId="6" xfId="0" applyFont="1" applyFill="1" applyBorder="1" applyAlignment="1">
      <alignment vertical="top"/>
    </xf>
    <xf numFmtId="0" fontId="20" fillId="0" borderId="6" xfId="0" applyFont="1" applyBorder="1" applyAlignment="1">
      <alignment horizontal="left" vertical="top" wrapText="1"/>
    </xf>
    <xf numFmtId="2" fontId="20" fillId="0" borderId="6" xfId="0" applyNumberFormat="1" applyFont="1" applyBorder="1" applyAlignment="1">
      <alignment horizontal="left" vertical="top" wrapText="1"/>
    </xf>
    <xf numFmtId="0" fontId="20" fillId="4" borderId="43" xfId="0" applyFont="1" applyFill="1" applyBorder="1" applyAlignment="1">
      <alignment vertical="top" wrapText="1"/>
    </xf>
    <xf numFmtId="0" fontId="24" fillId="4" borderId="36" xfId="0" applyFont="1" applyFill="1" applyBorder="1" applyAlignment="1">
      <alignment vertical="top" wrapText="1"/>
    </xf>
    <xf numFmtId="0" fontId="20" fillId="4" borderId="36" xfId="0" applyFont="1" applyFill="1" applyBorder="1" applyAlignment="1">
      <alignment horizontal="left" vertical="top"/>
    </xf>
    <xf numFmtId="0" fontId="20" fillId="4" borderId="36" xfId="0" applyFont="1" applyFill="1" applyBorder="1" applyAlignment="1">
      <alignment horizontal="right" vertical="top"/>
    </xf>
    <xf numFmtId="0" fontId="18" fillId="4" borderId="33" xfId="0" applyFont="1" applyFill="1" applyBorder="1" applyAlignment="1">
      <alignment vertical="top" wrapText="1"/>
    </xf>
    <xf numFmtId="0" fontId="17" fillId="4" borderId="33" xfId="0" applyFont="1" applyFill="1" applyBorder="1" applyAlignment="1">
      <alignment horizontal="left" vertical="top"/>
    </xf>
    <xf numFmtId="0" fontId="17" fillId="4" borderId="33" xfId="0" applyFont="1" applyFill="1" applyBorder="1" applyAlignment="1">
      <alignment horizontal="right" vertical="top"/>
    </xf>
    <xf numFmtId="0" fontId="17" fillId="4" borderId="33" xfId="0" applyFont="1" applyFill="1" applyBorder="1" applyAlignment="1">
      <alignment horizontal="center" vertical="top" wrapText="1"/>
    </xf>
    <xf numFmtId="2" fontId="17" fillId="4" borderId="42" xfId="0" applyNumberFormat="1" applyFont="1" applyFill="1" applyBorder="1" applyAlignment="1">
      <alignment horizontal="center" vertical="top" wrapText="1"/>
    </xf>
    <xf numFmtId="0" fontId="20" fillId="0" borderId="6" xfId="0" applyFont="1" applyBorder="1" applyAlignment="1">
      <alignment horizontal="right" vertical="top" wrapText="1"/>
    </xf>
    <xf numFmtId="0" fontId="17" fillId="7" borderId="36" xfId="0" applyFont="1" applyFill="1" applyBorder="1" applyAlignment="1">
      <alignment horizontal="right" vertical="top" wrapText="1"/>
    </xf>
    <xf numFmtId="2" fontId="25" fillId="7" borderId="37" xfId="0" applyNumberFormat="1" applyFont="1" applyFill="1" applyBorder="1" applyAlignment="1">
      <alignment horizontal="right" vertical="top"/>
    </xf>
    <xf numFmtId="0" fontId="20" fillId="2" borderId="28" xfId="0" applyFont="1" applyFill="1" applyBorder="1" applyAlignment="1">
      <alignment vertical="top" wrapText="1"/>
    </xf>
    <xf numFmtId="0" fontId="21" fillId="2" borderId="1" xfId="0" applyFont="1" applyFill="1" applyBorder="1" applyAlignment="1">
      <alignment vertical="top" wrapText="1"/>
    </xf>
    <xf numFmtId="2" fontId="20" fillId="2" borderId="41" xfId="0" applyNumberFormat="1" applyFont="1" applyFill="1" applyBorder="1" applyAlignment="1">
      <alignment horizontal="right" vertical="top"/>
    </xf>
    <xf numFmtId="0" fontId="20" fillId="3" borderId="44" xfId="0" applyFont="1" applyFill="1" applyBorder="1" applyAlignment="1">
      <alignment vertical="top" wrapText="1"/>
    </xf>
    <xf numFmtId="0" fontId="24" fillId="3" borderId="44" xfId="0" applyFont="1" applyFill="1" applyBorder="1" applyAlignment="1">
      <alignment vertical="top" wrapText="1"/>
    </xf>
    <xf numFmtId="0" fontId="20" fillId="3" borderId="44" xfId="0" applyFont="1" applyFill="1" applyBorder="1" applyAlignment="1">
      <alignment horizontal="left" vertical="top" wrapText="1"/>
    </xf>
    <xf numFmtId="10" fontId="20" fillId="3" borderId="44" xfId="0" applyNumberFormat="1" applyFont="1" applyFill="1" applyBorder="1" applyAlignment="1">
      <alignment horizontal="right" vertical="top" wrapText="1"/>
    </xf>
    <xf numFmtId="0" fontId="26" fillId="2" borderId="44" xfId="0" applyFont="1" applyFill="1" applyBorder="1" applyAlignment="1">
      <alignment horizontal="left" vertical="top"/>
    </xf>
    <xf numFmtId="2" fontId="20" fillId="3" borderId="44" xfId="0" applyNumberFormat="1" applyFont="1" applyFill="1" applyBorder="1" applyAlignment="1">
      <alignment horizontal="right" vertical="top" wrapText="1"/>
    </xf>
    <xf numFmtId="0" fontId="20" fillId="0" borderId="45" xfId="0" applyFont="1" applyBorder="1" applyAlignment="1">
      <alignment vertical="top" wrapText="1"/>
    </xf>
    <xf numFmtId="0" fontId="24" fillId="0" borderId="45" xfId="0" applyFont="1" applyBorder="1" applyAlignment="1">
      <alignment vertical="top" wrapText="1"/>
    </xf>
    <xf numFmtId="0" fontId="20" fillId="2" borderId="45" xfId="0" applyFont="1" applyFill="1" applyBorder="1" applyAlignment="1">
      <alignment horizontal="left" vertical="top" wrapText="1"/>
    </xf>
    <xf numFmtId="10" fontId="20" fillId="0" borderId="45" xfId="0" applyNumberFormat="1" applyFont="1" applyBorder="1" applyAlignment="1">
      <alignment horizontal="right" vertical="top" wrapText="1"/>
    </xf>
    <xf numFmtId="2" fontId="20" fillId="0" borderId="45" xfId="0" applyNumberFormat="1" applyFont="1" applyBorder="1" applyAlignment="1">
      <alignment horizontal="right" vertical="top" wrapText="1"/>
    </xf>
    <xf numFmtId="2" fontId="17" fillId="7" borderId="37" xfId="0" applyNumberFormat="1" applyFont="1" applyFill="1" applyBorder="1" applyAlignment="1">
      <alignment horizontal="right" vertical="top"/>
    </xf>
    <xf numFmtId="0" fontId="20" fillId="2" borderId="38" xfId="0" applyFont="1" applyFill="1" applyBorder="1" applyAlignment="1">
      <alignment vertical="top" wrapText="1"/>
    </xf>
    <xf numFmtId="0" fontId="24" fillId="2" borderId="39" xfId="0" applyFont="1" applyFill="1" applyBorder="1" applyAlignment="1">
      <alignment vertical="top" wrapText="1"/>
    </xf>
    <xf numFmtId="0" fontId="20" fillId="3" borderId="39" xfId="0" applyFont="1" applyFill="1" applyBorder="1" applyAlignment="1">
      <alignment horizontal="left" vertical="top"/>
    </xf>
    <xf numFmtId="10" fontId="20" fillId="2" borderId="39" xfId="0" applyNumberFormat="1" applyFont="1" applyFill="1" applyBorder="1" applyAlignment="1">
      <alignment horizontal="right" vertical="top" wrapText="1"/>
    </xf>
    <xf numFmtId="0" fontId="20" fillId="2" borderId="39" xfId="0" applyFont="1" applyFill="1" applyBorder="1" applyAlignment="1">
      <alignment horizontal="right" vertical="top" wrapText="1"/>
    </xf>
    <xf numFmtId="2" fontId="20" fillId="2" borderId="40" xfId="0" applyNumberFormat="1" applyFont="1" applyFill="1" applyBorder="1" applyAlignment="1">
      <alignment horizontal="right" vertical="top"/>
    </xf>
    <xf numFmtId="0" fontId="17" fillId="3" borderId="1" xfId="0" applyFont="1" applyFill="1" applyBorder="1" applyAlignment="1">
      <alignment horizontal="left" vertical="top"/>
    </xf>
    <xf numFmtId="0" fontId="17" fillId="2" borderId="1" xfId="0" applyFont="1" applyFill="1" applyBorder="1" applyAlignment="1">
      <alignment horizontal="right" vertical="top" wrapText="1"/>
    </xf>
    <xf numFmtId="2" fontId="17" fillId="2" borderId="41" xfId="0" applyNumberFormat="1" applyFont="1" applyFill="1" applyBorder="1" applyAlignment="1">
      <alignment horizontal="right" vertical="top"/>
    </xf>
    <xf numFmtId="0" fontId="20" fillId="0" borderId="38" xfId="0" applyFont="1" applyBorder="1" applyAlignment="1">
      <alignment vertical="top" wrapText="1"/>
    </xf>
    <xf numFmtId="0" fontId="24" fillId="0" borderId="39" xfId="0" applyFont="1" applyBorder="1" applyAlignment="1">
      <alignment vertical="top" wrapText="1"/>
    </xf>
    <xf numFmtId="0" fontId="20" fillId="2" borderId="39" xfId="0" applyFont="1" applyFill="1" applyBorder="1" applyAlignment="1">
      <alignment horizontal="left" vertical="top"/>
    </xf>
    <xf numFmtId="0" fontId="20" fillId="0" borderId="39" xfId="0" applyFont="1" applyBorder="1" applyAlignment="1">
      <alignment horizontal="right" vertical="top" wrapText="1"/>
    </xf>
    <xf numFmtId="2" fontId="20" fillId="0" borderId="40" xfId="0" applyNumberFormat="1" applyFont="1" applyBorder="1" applyAlignment="1">
      <alignment horizontal="right" vertical="top"/>
    </xf>
    <xf numFmtId="0" fontId="29" fillId="4" borderId="33" xfId="0" applyFont="1" applyFill="1" applyBorder="1" applyAlignment="1">
      <alignment horizontal="left" vertical="top" wrapText="1"/>
    </xf>
    <xf numFmtId="0" fontId="17" fillId="2" borderId="33" xfId="0" applyFont="1" applyFill="1" applyBorder="1" applyAlignment="1">
      <alignment horizontal="right" vertical="top" wrapText="1"/>
    </xf>
    <xf numFmtId="2" fontId="17" fillId="2" borderId="42" xfId="0" applyNumberFormat="1" applyFont="1" applyFill="1" applyBorder="1" applyAlignment="1">
      <alignment horizontal="right" vertical="top"/>
    </xf>
    <xf numFmtId="0" fontId="20" fillId="0" borderId="48" xfId="0" applyFont="1" applyBorder="1" applyAlignment="1">
      <alignment vertical="top" wrapText="1"/>
    </xf>
    <xf numFmtId="0" fontId="24" fillId="0" borderId="48" xfId="0" applyFont="1" applyBorder="1" applyAlignment="1">
      <alignment vertical="top" wrapText="1"/>
    </xf>
    <xf numFmtId="0" fontId="20" fillId="8" borderId="48" xfId="0" applyFont="1" applyFill="1" applyBorder="1" applyAlignment="1">
      <alignment horizontal="left" vertical="top" wrapText="1"/>
    </xf>
    <xf numFmtId="0" fontId="20" fillId="0" borderId="48" xfId="0" applyFont="1" applyBorder="1" applyAlignment="1">
      <alignment horizontal="right" vertical="top" wrapText="1"/>
    </xf>
    <xf numFmtId="2" fontId="20" fillId="0" borderId="48" xfId="0" applyNumberFormat="1" applyFont="1" applyBorder="1" applyAlignment="1">
      <alignment horizontal="right" vertical="top"/>
    </xf>
    <xf numFmtId="7" fontId="17" fillId="7" borderId="36" xfId="1" applyNumberFormat="1" applyFont="1" applyFill="1" applyBorder="1" applyAlignment="1" applyProtection="1">
      <alignment horizontal="right" vertical="top" wrapText="1"/>
    </xf>
    <xf numFmtId="2" fontId="20" fillId="0" borderId="41" xfId="0" applyNumberFormat="1" applyFont="1" applyBorder="1" applyAlignment="1">
      <alignment horizontal="right" vertical="top"/>
    </xf>
    <xf numFmtId="0" fontId="24" fillId="0" borderId="33" xfId="0" applyFont="1" applyBorder="1" applyAlignment="1">
      <alignment vertical="top" wrapText="1"/>
    </xf>
    <xf numFmtId="7" fontId="20" fillId="0" borderId="33" xfId="0" applyNumberFormat="1" applyFont="1" applyBorder="1" applyAlignment="1">
      <alignment horizontal="right" vertical="top" wrapText="1"/>
    </xf>
    <xf numFmtId="0" fontId="20" fillId="0" borderId="33" xfId="0" applyFont="1" applyBorder="1" applyAlignment="1">
      <alignment horizontal="right" vertical="top" wrapText="1"/>
    </xf>
    <xf numFmtId="2" fontId="20" fillId="0" borderId="42" xfId="0" applyNumberFormat="1" applyFont="1" applyBorder="1" applyAlignment="1">
      <alignment horizontal="right" vertical="top"/>
    </xf>
    <xf numFmtId="0" fontId="20" fillId="3" borderId="44" xfId="0" applyFont="1" applyFill="1" applyBorder="1" applyAlignment="1">
      <alignment horizontal="left" vertical="top"/>
    </xf>
    <xf numFmtId="9" fontId="20" fillId="0" borderId="33" xfId="0" applyNumberFormat="1" applyFont="1" applyBorder="1" applyAlignment="1">
      <alignment horizontal="right" vertical="top" wrapText="1"/>
    </xf>
    <xf numFmtId="0" fontId="20" fillId="3" borderId="44" xfId="0" applyFont="1" applyFill="1" applyBorder="1" applyAlignment="1">
      <alignment horizontal="right" vertical="top" wrapText="1"/>
    </xf>
    <xf numFmtId="2" fontId="20" fillId="3" borderId="44" xfId="0" applyNumberFormat="1" applyFont="1" applyFill="1" applyBorder="1" applyAlignment="1">
      <alignment horizontal="right" vertical="top"/>
    </xf>
    <xf numFmtId="0" fontId="20" fillId="2" borderId="45" xfId="0" applyFont="1" applyFill="1" applyBorder="1" applyAlignment="1">
      <alignment vertical="top" wrapText="1"/>
    </xf>
    <xf numFmtId="0" fontId="24" fillId="2" borderId="45" xfId="0" applyFont="1" applyFill="1" applyBorder="1" applyAlignment="1">
      <alignment vertical="top" wrapText="1"/>
    </xf>
    <xf numFmtId="0" fontId="20" fillId="3" borderId="45" xfId="0" applyFont="1" applyFill="1" applyBorder="1" applyAlignment="1">
      <alignment horizontal="left" vertical="top"/>
    </xf>
    <xf numFmtId="10" fontId="20" fillId="2" borderId="45" xfId="0" applyNumberFormat="1" applyFont="1" applyFill="1" applyBorder="1" applyAlignment="1">
      <alignment horizontal="right" vertical="top" wrapText="1"/>
    </xf>
    <xf numFmtId="0" fontId="20" fillId="2" borderId="45" xfId="0" applyFont="1" applyFill="1" applyBorder="1" applyAlignment="1">
      <alignment horizontal="right" vertical="top" wrapText="1"/>
    </xf>
    <xf numFmtId="2" fontId="20" fillId="2" borderId="45" xfId="0" applyNumberFormat="1" applyFont="1" applyFill="1" applyBorder="1" applyAlignment="1">
      <alignment horizontal="right" vertical="top"/>
    </xf>
    <xf numFmtId="0" fontId="17" fillId="4" borderId="1" xfId="0" applyFont="1" applyFill="1" applyBorder="1" applyAlignment="1">
      <alignment horizontal="right" vertical="top" wrapText="1"/>
    </xf>
    <xf numFmtId="2" fontId="17" fillId="4" borderId="41" xfId="0" applyNumberFormat="1" applyFont="1" applyFill="1" applyBorder="1" applyAlignment="1">
      <alignment horizontal="right" vertical="top"/>
    </xf>
    <xf numFmtId="0" fontId="32" fillId="0" borderId="28" xfId="0" applyFont="1" applyBorder="1" applyAlignment="1">
      <alignment horizontal="justify" vertical="top" wrapText="1"/>
    </xf>
    <xf numFmtId="0" fontId="33" fillId="0" borderId="1" xfId="0" applyFont="1" applyBorder="1" applyAlignment="1">
      <alignment vertical="top" wrapText="1"/>
    </xf>
    <xf numFmtId="1" fontId="20" fillId="2" borderId="1" xfId="0" applyNumberFormat="1" applyFont="1" applyFill="1" applyBorder="1" applyAlignment="1">
      <alignment horizontal="right" vertical="top" wrapText="1"/>
    </xf>
    <xf numFmtId="0" fontId="20" fillId="0" borderId="1" xfId="0" applyFont="1" applyBorder="1" applyAlignment="1">
      <alignment horizontal="right" vertical="top" wrapText="1"/>
    </xf>
    <xf numFmtId="2" fontId="20" fillId="0" borderId="41" xfId="0" applyNumberFormat="1" applyFont="1" applyBorder="1" applyAlignment="1">
      <alignment horizontal="right" vertical="top" wrapText="1"/>
    </xf>
    <xf numFmtId="0" fontId="34" fillId="0" borderId="28" xfId="0" applyFont="1" applyBorder="1" applyAlignment="1">
      <alignment horizontal="justify" vertical="top" wrapText="1"/>
    </xf>
    <xf numFmtId="0" fontId="20" fillId="0" borderId="49" xfId="0" applyFont="1" applyBorder="1" applyAlignment="1">
      <alignment horizontal="right" vertical="top" wrapText="1"/>
    </xf>
    <xf numFmtId="2" fontId="20" fillId="0" borderId="50" xfId="0" applyNumberFormat="1" applyFont="1" applyBorder="1" applyAlignment="1">
      <alignment horizontal="right" vertical="top" wrapText="1"/>
    </xf>
    <xf numFmtId="0" fontId="33" fillId="0" borderId="1" xfId="0" applyFont="1" applyBorder="1" applyAlignment="1">
      <alignment horizontal="left" vertical="top" wrapText="1"/>
    </xf>
    <xf numFmtId="0" fontId="33" fillId="0" borderId="1" xfId="0" applyFont="1" applyBorder="1" applyAlignment="1">
      <alignment horizontal="justify" vertical="top" wrapText="1"/>
    </xf>
    <xf numFmtId="10" fontId="20" fillId="2" borderId="1" xfId="0" applyNumberFormat="1" applyFont="1" applyFill="1" applyBorder="1" applyAlignment="1">
      <alignment horizontal="right" vertical="top" wrapText="1"/>
    </xf>
    <xf numFmtId="0" fontId="20" fillId="0" borderId="44" xfId="0" applyFont="1" applyBorder="1" applyAlignment="1">
      <alignment horizontal="right" vertical="top" wrapText="1"/>
    </xf>
    <xf numFmtId="2" fontId="20" fillId="0" borderId="53" xfId="0" applyNumberFormat="1" applyFont="1" applyBorder="1" applyAlignment="1">
      <alignment horizontal="right" vertical="top" wrapText="1"/>
    </xf>
    <xf numFmtId="0" fontId="39" fillId="0" borderId="39" xfId="0" applyFont="1" applyBorder="1" applyAlignment="1">
      <alignment vertical="top" wrapText="1"/>
    </xf>
    <xf numFmtId="0" fontId="20" fillId="3" borderId="39" xfId="0" applyFont="1" applyFill="1" applyBorder="1" applyAlignment="1">
      <alignment horizontal="left" vertical="top" wrapText="1"/>
    </xf>
    <xf numFmtId="2" fontId="20" fillId="0" borderId="40" xfId="0" applyNumberFormat="1" applyFont="1" applyBorder="1" applyAlignment="1">
      <alignment horizontal="right" vertical="top" wrapText="1"/>
    </xf>
    <xf numFmtId="10" fontId="17" fillId="4" borderId="1" xfId="0" applyNumberFormat="1" applyFont="1" applyFill="1" applyBorder="1" applyAlignment="1">
      <alignment horizontal="left" vertical="top" wrapText="1"/>
    </xf>
    <xf numFmtId="10" fontId="17" fillId="4" borderId="1" xfId="0" applyNumberFormat="1" applyFont="1" applyFill="1" applyBorder="1" applyAlignment="1">
      <alignment horizontal="right" vertical="top" wrapText="1"/>
    </xf>
    <xf numFmtId="0" fontId="28" fillId="0" borderId="33" xfId="0" applyFont="1" applyBorder="1" applyAlignment="1">
      <alignment vertical="top" wrapText="1"/>
    </xf>
    <xf numFmtId="10" fontId="20" fillId="3" borderId="33" xfId="0" applyNumberFormat="1" applyFont="1" applyFill="1" applyBorder="1" applyAlignment="1">
      <alignment horizontal="left" vertical="top" wrapText="1"/>
    </xf>
    <xf numFmtId="0" fontId="39" fillId="0" borderId="6" xfId="0" applyFont="1" applyBorder="1" applyAlignment="1">
      <alignment vertical="top" wrapText="1"/>
    </xf>
    <xf numFmtId="10" fontId="20" fillId="2" borderId="6" xfId="0" applyNumberFormat="1" applyFont="1" applyFill="1" applyBorder="1" applyAlignment="1">
      <alignment horizontal="left" vertical="top" wrapText="1"/>
    </xf>
    <xf numFmtId="10" fontId="20" fillId="2" borderId="6" xfId="0" applyNumberFormat="1" applyFont="1" applyFill="1" applyBorder="1" applyAlignment="1">
      <alignment vertical="top" wrapText="1"/>
    </xf>
    <xf numFmtId="2" fontId="20" fillId="0" borderId="6" xfId="0" applyNumberFormat="1" applyFont="1" applyBorder="1" applyAlignment="1">
      <alignment horizontal="right" vertical="top"/>
    </xf>
    <xf numFmtId="0" fontId="24" fillId="2" borderId="1" xfId="0" applyFont="1" applyFill="1" applyBorder="1" applyAlignment="1">
      <alignment vertical="top" wrapText="1"/>
    </xf>
    <xf numFmtId="0" fontId="20" fillId="2" borderId="1" xfId="0" applyFont="1" applyFill="1" applyBorder="1" applyAlignment="1">
      <alignment horizontal="right" vertical="top" wrapText="1"/>
    </xf>
    <xf numFmtId="0" fontId="18" fillId="4" borderId="1" xfId="0" applyFont="1" applyFill="1" applyBorder="1" applyAlignment="1">
      <alignment vertical="top" wrapText="1"/>
    </xf>
    <xf numFmtId="2" fontId="25" fillId="4" borderId="41" xfId="0" applyNumberFormat="1" applyFont="1" applyFill="1" applyBorder="1" applyAlignment="1">
      <alignment horizontal="right" vertical="top"/>
    </xf>
    <xf numFmtId="0" fontId="28" fillId="0" borderId="1" xfId="0" applyFont="1" applyBorder="1" applyAlignment="1">
      <alignment vertical="top" wrapText="1"/>
    </xf>
    <xf numFmtId="1" fontId="20" fillId="3" borderId="1" xfId="0" applyNumberFormat="1" applyFont="1" applyFill="1" applyBorder="1" applyAlignment="1">
      <alignment horizontal="left" vertical="top" wrapText="1"/>
    </xf>
    <xf numFmtId="2" fontId="20" fillId="3" borderId="1" xfId="0" applyNumberFormat="1" applyFont="1" applyFill="1" applyBorder="1" applyAlignment="1">
      <alignment horizontal="left" vertical="top" wrapText="1"/>
    </xf>
    <xf numFmtId="2" fontId="20" fillId="2" borderId="1" xfId="0" applyNumberFormat="1" applyFont="1" applyFill="1" applyBorder="1" applyAlignment="1">
      <alignment horizontal="right" vertical="top" wrapText="1"/>
    </xf>
    <xf numFmtId="10" fontId="20" fillId="0" borderId="1" xfId="0" applyNumberFormat="1" applyFont="1" applyBorder="1" applyAlignment="1">
      <alignment horizontal="right" vertical="top" wrapText="1"/>
    </xf>
    <xf numFmtId="10" fontId="20" fillId="3" borderId="1" xfId="0" applyNumberFormat="1" applyFont="1" applyFill="1" applyBorder="1" applyAlignment="1">
      <alignment horizontal="right" vertical="top" wrapText="1"/>
    </xf>
    <xf numFmtId="2" fontId="20" fillId="3" borderId="33" xfId="0" applyNumberFormat="1" applyFont="1" applyFill="1" applyBorder="1" applyAlignment="1">
      <alignment horizontal="left" vertical="top" wrapText="1"/>
    </xf>
    <xf numFmtId="2" fontId="20" fillId="2" borderId="33" xfId="0" applyNumberFormat="1" applyFont="1" applyFill="1" applyBorder="1" applyAlignment="1">
      <alignment horizontal="right" vertical="top" wrapText="1"/>
    </xf>
    <xf numFmtId="0" fontId="20" fillId="2" borderId="44" xfId="0" applyFont="1" applyFill="1" applyBorder="1" applyAlignment="1">
      <alignment vertical="top" wrapText="1"/>
    </xf>
    <xf numFmtId="0" fontId="24" fillId="2" borderId="44" xfId="0" applyFont="1" applyFill="1" applyBorder="1" applyAlignment="1">
      <alignment vertical="top" wrapText="1"/>
    </xf>
    <xf numFmtId="10" fontId="20" fillId="2" borderId="44" xfId="0" applyNumberFormat="1" applyFont="1" applyFill="1" applyBorder="1" applyAlignment="1">
      <alignment horizontal="right" vertical="top" wrapText="1"/>
    </xf>
    <xf numFmtId="0" fontId="20" fillId="2" borderId="44" xfId="0" applyFont="1" applyFill="1" applyBorder="1" applyAlignment="1">
      <alignment horizontal="right" vertical="top" wrapText="1"/>
    </xf>
    <xf numFmtId="2" fontId="20" fillId="2" borderId="44" xfId="0" applyNumberFormat="1" applyFont="1" applyFill="1" applyBorder="1" applyAlignment="1">
      <alignment horizontal="right" vertical="top"/>
    </xf>
    <xf numFmtId="0" fontId="20" fillId="3" borderId="45" xfId="0" applyFont="1" applyFill="1" applyBorder="1" applyAlignment="1">
      <alignment horizontal="left" vertical="top" wrapText="1"/>
    </xf>
    <xf numFmtId="49" fontId="41" fillId="9" borderId="28" xfId="0" applyNumberFormat="1" applyFont="1" applyFill="1" applyBorder="1" applyAlignment="1">
      <alignment vertical="top" wrapText="1"/>
    </xf>
    <xf numFmtId="0" fontId="42" fillId="3" borderId="1" xfId="0" applyFont="1" applyFill="1" applyBorder="1" applyAlignment="1">
      <alignment horizontal="left" vertical="top" wrapText="1"/>
    </xf>
    <xf numFmtId="0" fontId="20" fillId="3" borderId="28" xfId="0" applyFont="1" applyFill="1" applyBorder="1" applyAlignment="1">
      <alignment vertical="top" wrapText="1"/>
    </xf>
    <xf numFmtId="0" fontId="24" fillId="3" borderId="1" xfId="0" applyFont="1" applyFill="1" applyBorder="1" applyAlignment="1">
      <alignment vertical="top" wrapText="1"/>
    </xf>
    <xf numFmtId="165" fontId="20" fillId="3" borderId="1" xfId="0" applyNumberFormat="1" applyFont="1" applyFill="1" applyBorder="1" applyAlignment="1">
      <alignment horizontal="left" vertical="top" wrapText="1"/>
    </xf>
    <xf numFmtId="0" fontId="20" fillId="3" borderId="1" xfId="0" applyFont="1" applyFill="1" applyBorder="1" applyAlignment="1">
      <alignment horizontal="right" vertical="top"/>
    </xf>
    <xf numFmtId="2" fontId="20" fillId="3" borderId="41" xfId="0" applyNumberFormat="1" applyFont="1" applyFill="1" applyBorder="1" applyAlignment="1">
      <alignment horizontal="right" vertical="top"/>
    </xf>
    <xf numFmtId="0" fontId="24" fillId="0" borderId="1" xfId="0" applyFont="1" applyBorder="1" applyAlignment="1">
      <alignment vertical="top" wrapText="1"/>
    </xf>
    <xf numFmtId="10" fontId="20" fillId="3" borderId="1" xfId="0" applyNumberFormat="1" applyFont="1" applyFill="1" applyBorder="1" applyAlignment="1">
      <alignment horizontal="left" vertical="top" wrapText="1"/>
    </xf>
    <xf numFmtId="0" fontId="43" fillId="0" borderId="1" xfId="0" applyFont="1" applyBorder="1" applyAlignment="1">
      <alignment horizontal="right" vertical="top"/>
    </xf>
    <xf numFmtId="0" fontId="17" fillId="4" borderId="28" xfId="0" applyFont="1" applyFill="1" applyBorder="1" applyAlignment="1">
      <alignment vertical="top"/>
    </xf>
    <xf numFmtId="10" fontId="42" fillId="3" borderId="1" xfId="0" applyNumberFormat="1" applyFont="1" applyFill="1" applyBorder="1" applyAlignment="1">
      <alignment horizontal="left" vertical="top" wrapText="1"/>
    </xf>
    <xf numFmtId="10" fontId="42" fillId="3" borderId="33" xfId="0" applyNumberFormat="1" applyFont="1" applyFill="1" applyBorder="1" applyAlignment="1">
      <alignment horizontal="left" vertical="top" wrapText="1"/>
    </xf>
    <xf numFmtId="2" fontId="20" fillId="0" borderId="42" xfId="0" applyNumberFormat="1" applyFont="1" applyBorder="1" applyAlignment="1">
      <alignment horizontal="right" vertical="top" wrapText="1"/>
    </xf>
    <xf numFmtId="9" fontId="20" fillId="3" borderId="44" xfId="0" applyNumberFormat="1" applyFont="1" applyFill="1" applyBorder="1" applyAlignment="1">
      <alignment horizontal="left" vertical="top" wrapText="1"/>
    </xf>
    <xf numFmtId="0" fontId="20" fillId="3" borderId="44" xfId="0" applyFont="1" applyFill="1" applyBorder="1" applyAlignment="1">
      <alignment horizontal="right" vertical="top"/>
    </xf>
    <xf numFmtId="10" fontId="20" fillId="2" borderId="45" xfId="0" applyNumberFormat="1" applyFont="1" applyFill="1" applyBorder="1" applyAlignment="1">
      <alignment horizontal="left" vertical="top" wrapText="1"/>
    </xf>
    <xf numFmtId="166" fontId="20" fillId="2" borderId="45" xfId="0" applyNumberFormat="1" applyFont="1" applyFill="1" applyBorder="1" applyAlignment="1">
      <alignment horizontal="right" vertical="top" wrapText="1"/>
    </xf>
    <xf numFmtId="0" fontId="20" fillId="2" borderId="45" xfId="0" applyFont="1" applyFill="1" applyBorder="1" applyAlignment="1">
      <alignment horizontal="right" vertical="top"/>
    </xf>
    <xf numFmtId="2" fontId="20" fillId="2" borderId="45" xfId="0" applyNumberFormat="1" applyFont="1" applyFill="1" applyBorder="1" applyAlignment="1">
      <alignment horizontal="right" vertical="top" wrapText="1"/>
    </xf>
    <xf numFmtId="10" fontId="17" fillId="7" borderId="55" xfId="0" applyNumberFormat="1" applyFont="1" applyFill="1" applyBorder="1" applyAlignment="1">
      <alignment horizontal="left" vertical="top" wrapText="1"/>
    </xf>
    <xf numFmtId="166" fontId="17" fillId="7" borderId="55" xfId="0" applyNumberFormat="1" applyFont="1" applyFill="1" applyBorder="1" applyAlignment="1">
      <alignment horizontal="right" vertical="top" wrapText="1"/>
    </xf>
    <xf numFmtId="2" fontId="17" fillId="7" borderId="56" xfId="0" applyNumberFormat="1" applyFont="1" applyFill="1" applyBorder="1" applyAlignment="1">
      <alignment horizontal="right" vertical="top" wrapText="1"/>
    </xf>
    <xf numFmtId="0" fontId="26" fillId="2" borderId="26" xfId="0" applyFont="1" applyFill="1" applyBorder="1" applyAlignment="1">
      <alignment vertical="top" wrapText="1"/>
    </xf>
    <xf numFmtId="0" fontId="24" fillId="2" borderId="26" xfId="0" applyFont="1" applyFill="1" applyBorder="1" applyAlignment="1">
      <alignment vertical="top" wrapText="1"/>
    </xf>
    <xf numFmtId="10" fontId="20" fillId="2" borderId="26" xfId="0" applyNumberFormat="1" applyFont="1" applyFill="1" applyBorder="1" applyAlignment="1">
      <alignment horizontal="left" vertical="top" wrapText="1"/>
    </xf>
    <xf numFmtId="166" fontId="20" fillId="2" borderId="26" xfId="0" applyNumberFormat="1" applyFont="1" applyFill="1" applyBorder="1" applyAlignment="1">
      <alignment horizontal="right" vertical="top" wrapText="1"/>
    </xf>
    <xf numFmtId="0" fontId="20" fillId="2" borderId="26" xfId="0" applyFont="1" applyFill="1" applyBorder="1" applyAlignment="1">
      <alignment horizontal="right" vertical="top"/>
    </xf>
    <xf numFmtId="2" fontId="20" fillId="2" borderId="26" xfId="0" applyNumberFormat="1" applyFont="1" applyFill="1" applyBorder="1" applyAlignment="1">
      <alignment horizontal="right" vertical="top" wrapText="1"/>
    </xf>
    <xf numFmtId="0" fontId="43" fillId="0" borderId="1" xfId="0" applyFont="1" applyBorder="1" applyAlignment="1">
      <alignment vertical="top" wrapText="1"/>
    </xf>
    <xf numFmtId="0" fontId="20" fillId="10" borderId="1" xfId="0" applyFont="1" applyFill="1" applyBorder="1" applyAlignment="1">
      <alignment horizontal="right" vertical="top" wrapText="1"/>
    </xf>
    <xf numFmtId="2" fontId="20" fillId="0" borderId="1" xfId="0" applyNumberFormat="1" applyFont="1" applyBorder="1" applyAlignment="1">
      <alignment horizontal="right" vertical="top" wrapText="1"/>
    </xf>
    <xf numFmtId="0" fontId="20" fillId="0" borderId="49" xfId="0" applyFont="1" applyBorder="1" applyAlignment="1">
      <alignment vertical="top" wrapText="1"/>
    </xf>
    <xf numFmtId="0" fontId="24" fillId="0" borderId="49" xfId="0" applyFont="1" applyBorder="1" applyAlignment="1">
      <alignment vertical="top" wrapText="1"/>
    </xf>
    <xf numFmtId="10" fontId="20" fillId="3" borderId="49" xfId="0" applyNumberFormat="1" applyFont="1" applyFill="1" applyBorder="1" applyAlignment="1">
      <alignment horizontal="left" vertical="top"/>
    </xf>
    <xf numFmtId="2" fontId="20" fillId="0" borderId="49" xfId="0" applyNumberFormat="1" applyFont="1" applyBorder="1" applyAlignment="1">
      <alignment horizontal="right" vertical="top"/>
    </xf>
    <xf numFmtId="10" fontId="17" fillId="7" borderId="36" xfId="0" applyNumberFormat="1" applyFont="1" applyFill="1" applyBorder="1" applyAlignment="1">
      <alignment horizontal="left" vertical="top"/>
    </xf>
    <xf numFmtId="0" fontId="20" fillId="5" borderId="28" xfId="0" applyFont="1" applyFill="1" applyBorder="1" applyAlignment="1">
      <alignment vertical="top" wrapText="1"/>
    </xf>
    <xf numFmtId="0" fontId="44" fillId="5" borderId="1" xfId="0" applyFont="1" applyFill="1" applyBorder="1" applyAlignment="1">
      <alignment vertical="top" wrapText="1"/>
    </xf>
    <xf numFmtId="10" fontId="45" fillId="3" borderId="1" xfId="0" applyNumberFormat="1" applyFont="1" applyFill="1" applyBorder="1" applyAlignment="1">
      <alignment horizontal="left" vertical="top"/>
    </xf>
    <xf numFmtId="0" fontId="20" fillId="2" borderId="1" xfId="0" applyFont="1" applyFill="1" applyBorder="1" applyAlignment="1">
      <alignment horizontal="right" vertical="top"/>
    </xf>
    <xf numFmtId="2" fontId="27" fillId="2" borderId="41" xfId="0" applyNumberFormat="1" applyFont="1" applyFill="1" applyBorder="1" applyAlignment="1">
      <alignment horizontal="right" vertical="top"/>
    </xf>
    <xf numFmtId="0" fontId="28" fillId="2" borderId="1" xfId="0" applyFont="1" applyFill="1" applyBorder="1" applyAlignment="1">
      <alignment vertical="top" wrapText="1"/>
    </xf>
    <xf numFmtId="0" fontId="27" fillId="2" borderId="28" xfId="0" applyFont="1" applyFill="1" applyBorder="1" applyAlignment="1">
      <alignment vertical="top" wrapText="1"/>
    </xf>
    <xf numFmtId="0" fontId="20" fillId="2" borderId="31" xfId="0" applyFont="1" applyFill="1" applyBorder="1" applyAlignment="1">
      <alignment vertical="top" wrapText="1"/>
    </xf>
    <xf numFmtId="0" fontId="21" fillId="2" borderId="33" xfId="0" applyFont="1" applyFill="1" applyBorder="1" applyAlignment="1">
      <alignment vertical="top" wrapText="1"/>
    </xf>
    <xf numFmtId="0" fontId="20" fillId="2" borderId="33" xfId="0" applyFont="1" applyFill="1" applyBorder="1" applyAlignment="1">
      <alignment horizontal="right" vertical="top"/>
    </xf>
    <xf numFmtId="10" fontId="20" fillId="2" borderId="44" xfId="0" applyNumberFormat="1" applyFont="1" applyFill="1" applyBorder="1" applyAlignment="1">
      <alignment horizontal="left" vertical="top" wrapText="1"/>
    </xf>
    <xf numFmtId="2" fontId="20" fillId="0" borderId="44" xfId="0" applyNumberFormat="1" applyFont="1" applyBorder="1" applyAlignment="1">
      <alignment horizontal="right" vertical="top" wrapText="1"/>
    </xf>
    <xf numFmtId="0" fontId="20" fillId="3" borderId="1" xfId="0" applyFont="1" applyFill="1" applyBorder="1" applyAlignment="1">
      <alignment vertical="top" wrapText="1"/>
    </xf>
    <xf numFmtId="2" fontId="20" fillId="3" borderId="1" xfId="0" applyNumberFormat="1" applyFont="1" applyFill="1" applyBorder="1" applyAlignment="1">
      <alignment horizontal="right" vertical="top" wrapText="1"/>
    </xf>
    <xf numFmtId="0" fontId="20" fillId="0" borderId="0" xfId="0" applyFont="1" applyAlignment="1">
      <alignment horizontal="left" vertical="top"/>
    </xf>
    <xf numFmtId="0" fontId="47" fillId="2" borderId="39" xfId="0" applyFont="1" applyFill="1" applyBorder="1" applyAlignment="1">
      <alignment horizontal="left" vertical="top"/>
    </xf>
    <xf numFmtId="0" fontId="20" fillId="2" borderId="0" xfId="0" applyFont="1" applyFill="1" applyAlignment="1">
      <alignment horizontal="left" vertical="top"/>
    </xf>
    <xf numFmtId="0" fontId="20" fillId="2" borderId="2" xfId="0" applyFont="1" applyFill="1" applyBorder="1" applyAlignment="1">
      <alignment horizontal="left" vertical="top"/>
    </xf>
    <xf numFmtId="0" fontId="47" fillId="2" borderId="1" xfId="0" applyFont="1" applyFill="1" applyBorder="1" applyAlignment="1">
      <alignment horizontal="left" vertical="top"/>
    </xf>
    <xf numFmtId="0" fontId="20" fillId="2" borderId="1" xfId="0" applyFont="1" applyFill="1" applyBorder="1" applyAlignment="1">
      <alignment horizontal="left" vertical="top"/>
    </xf>
    <xf numFmtId="0" fontId="20" fillId="2" borderId="7" xfId="0" applyFont="1" applyFill="1" applyBorder="1" applyAlignment="1">
      <alignment horizontal="left" vertical="top"/>
    </xf>
    <xf numFmtId="0" fontId="17" fillId="2" borderId="2" xfId="0" applyFont="1" applyFill="1" applyBorder="1" applyAlignment="1">
      <alignment horizontal="left" wrapText="1"/>
    </xf>
    <xf numFmtId="0" fontId="48" fillId="2" borderId="1" xfId="0" applyFont="1" applyFill="1" applyBorder="1" applyAlignment="1">
      <alignment horizontal="left"/>
    </xf>
    <xf numFmtId="0" fontId="17" fillId="2" borderId="1" xfId="0" applyFont="1" applyFill="1" applyBorder="1" applyAlignment="1">
      <alignment horizontal="left"/>
    </xf>
    <xf numFmtId="0" fontId="17" fillId="2" borderId="7" xfId="0" applyFont="1" applyFill="1" applyBorder="1" applyAlignment="1">
      <alignment horizontal="left"/>
    </xf>
    <xf numFmtId="0" fontId="17" fillId="2" borderId="2" xfId="0" applyFont="1" applyFill="1" applyBorder="1" applyAlignment="1">
      <alignment horizontal="left"/>
    </xf>
    <xf numFmtId="0" fontId="17" fillId="2" borderId="2" xfId="0" applyFont="1" applyFill="1" applyBorder="1" applyAlignment="1">
      <alignment horizontal="left" vertical="top"/>
    </xf>
    <xf numFmtId="0" fontId="48" fillId="2" borderId="1" xfId="0" applyFont="1" applyFill="1" applyBorder="1" applyAlignment="1">
      <alignment horizontal="left" vertical="top"/>
    </xf>
    <xf numFmtId="0" fontId="17" fillId="2" borderId="7" xfId="0" applyFont="1" applyFill="1" applyBorder="1" applyAlignment="1">
      <alignment horizontal="left" vertical="top"/>
    </xf>
    <xf numFmtId="0" fontId="17" fillId="2" borderId="2" xfId="0" applyFont="1" applyFill="1" applyBorder="1" applyAlignment="1">
      <alignment horizontal="left" vertical="top" wrapText="1"/>
    </xf>
    <xf numFmtId="2" fontId="20" fillId="2" borderId="2" xfId="0" applyNumberFormat="1" applyFont="1" applyFill="1" applyBorder="1" applyAlignment="1">
      <alignment horizontal="left" vertical="top"/>
    </xf>
    <xf numFmtId="0" fontId="43" fillId="2" borderId="2" xfId="0" applyFont="1" applyFill="1" applyBorder="1" applyAlignment="1">
      <alignment horizontal="right" vertical="top" wrapText="1"/>
    </xf>
    <xf numFmtId="0" fontId="26" fillId="2" borderId="1" xfId="0" applyFont="1" applyFill="1" applyBorder="1" applyAlignment="1">
      <alignment horizontal="left" vertical="top"/>
    </xf>
    <xf numFmtId="0" fontId="43" fillId="3" borderId="1" xfId="0" applyFont="1" applyFill="1" applyBorder="1" applyAlignment="1">
      <alignment horizontal="left" vertical="top" wrapText="1"/>
    </xf>
    <xf numFmtId="0" fontId="43" fillId="2" borderId="1" xfId="0" applyFont="1" applyFill="1" applyBorder="1" applyAlignment="1">
      <alignment horizontal="right" vertical="top"/>
    </xf>
    <xf numFmtId="0" fontId="43" fillId="2" borderId="1" xfId="0" applyFont="1" applyFill="1" applyBorder="1" applyAlignment="1">
      <alignment horizontal="left" vertical="top"/>
    </xf>
    <xf numFmtId="2" fontId="17" fillId="2" borderId="2" xfId="0" applyNumberFormat="1" applyFont="1" applyFill="1" applyBorder="1" applyAlignment="1">
      <alignment horizontal="left" vertical="top"/>
    </xf>
    <xf numFmtId="2" fontId="20" fillId="2" borderId="1" xfId="0" applyNumberFormat="1" applyFont="1" applyFill="1" applyBorder="1" applyAlignment="1">
      <alignment horizontal="left" vertical="top"/>
    </xf>
    <xf numFmtId="0" fontId="49" fillId="2" borderId="1" xfId="0" applyFont="1" applyFill="1" applyBorder="1" applyAlignment="1">
      <alignment horizontal="left" vertical="top"/>
    </xf>
    <xf numFmtId="2" fontId="27" fillId="2" borderId="1" xfId="0" applyNumberFormat="1" applyFont="1" applyFill="1" applyBorder="1" applyAlignment="1">
      <alignment horizontal="right" vertical="top"/>
    </xf>
    <xf numFmtId="2" fontId="47" fillId="2" borderId="1" xfId="0" applyNumberFormat="1" applyFont="1" applyFill="1" applyBorder="1" applyAlignment="1">
      <alignment horizontal="left" vertical="top"/>
    </xf>
    <xf numFmtId="2" fontId="17" fillId="4" borderId="1" xfId="0" applyNumberFormat="1" applyFont="1" applyFill="1" applyBorder="1" applyAlignment="1">
      <alignment horizontal="right" vertical="top"/>
    </xf>
    <xf numFmtId="10" fontId="47" fillId="2" borderId="1" xfId="0" applyNumberFormat="1" applyFont="1" applyFill="1" applyBorder="1" applyAlignment="1">
      <alignment horizontal="left" vertical="top"/>
    </xf>
    <xf numFmtId="0" fontId="45" fillId="2" borderId="1" xfId="0" applyFont="1" applyFill="1" applyBorder="1" applyAlignment="1">
      <alignment horizontal="left" vertical="top"/>
    </xf>
    <xf numFmtId="0" fontId="20" fillId="3" borderId="7" xfId="0" applyFont="1" applyFill="1" applyBorder="1" applyAlignment="1">
      <alignment horizontal="left" vertical="top"/>
    </xf>
    <xf numFmtId="0" fontId="50" fillId="2" borderId="1" xfId="0" applyFont="1" applyFill="1" applyBorder="1" applyAlignment="1">
      <alignment horizontal="left" vertical="top"/>
    </xf>
    <xf numFmtId="4" fontId="47" fillId="2" borderId="1" xfId="0" applyNumberFormat="1" applyFont="1" applyFill="1" applyBorder="1" applyAlignment="1">
      <alignment horizontal="left" vertical="top"/>
    </xf>
    <xf numFmtId="2" fontId="20" fillId="3" borderId="1" xfId="0" applyNumberFormat="1" applyFont="1" applyFill="1" applyBorder="1" applyAlignment="1">
      <alignment horizontal="left" vertical="top"/>
    </xf>
    <xf numFmtId="0" fontId="47" fillId="2" borderId="0" xfId="0" applyFont="1" applyFill="1" applyAlignment="1">
      <alignment horizontal="left" vertical="top"/>
    </xf>
    <xf numFmtId="2" fontId="51" fillId="2" borderId="0" xfId="0" applyNumberFormat="1" applyFont="1" applyFill="1" applyAlignment="1">
      <alignment horizontal="left" vertical="top"/>
    </xf>
    <xf numFmtId="0" fontId="20" fillId="0" borderId="0" xfId="0" applyFont="1" applyAlignment="1">
      <alignment vertical="top" wrapText="1"/>
    </xf>
    <xf numFmtId="0" fontId="24" fillId="0" borderId="0" xfId="0" applyFont="1" applyAlignment="1">
      <alignment vertical="top" wrapText="1"/>
    </xf>
    <xf numFmtId="0" fontId="20" fillId="0" borderId="0" xfId="0" applyFont="1" applyAlignment="1">
      <alignment horizontal="right" vertical="top"/>
    </xf>
    <xf numFmtId="0" fontId="20" fillId="0" borderId="0" xfId="0" applyFont="1" applyAlignment="1">
      <alignment horizontal="left" vertical="top" wrapText="1"/>
    </xf>
    <xf numFmtId="2" fontId="20" fillId="0" borderId="0" xfId="0" applyNumberFormat="1" applyFont="1" applyAlignment="1">
      <alignment horizontal="left" vertical="top"/>
    </xf>
    <xf numFmtId="0" fontId="20" fillId="2" borderId="57" xfId="0" applyFont="1" applyFill="1" applyBorder="1" applyAlignment="1">
      <alignment horizontal="left" vertical="top"/>
    </xf>
    <xf numFmtId="0" fontId="47" fillId="2" borderId="57" xfId="0" applyFont="1" applyFill="1" applyBorder="1" applyAlignment="1">
      <alignment horizontal="left" vertical="top"/>
    </xf>
    <xf numFmtId="0" fontId="20" fillId="0" borderId="1" xfId="0" applyFont="1" applyBorder="1" applyAlignment="1">
      <alignment vertical="top" wrapText="1"/>
    </xf>
    <xf numFmtId="0" fontId="20" fillId="0" borderId="1" xfId="0" applyFont="1" applyBorder="1" applyAlignment="1">
      <alignment horizontal="left" vertical="top"/>
    </xf>
    <xf numFmtId="0" fontId="20" fillId="0" borderId="1" xfId="0" applyFont="1" applyBorder="1" applyAlignment="1">
      <alignment horizontal="right" vertical="top"/>
    </xf>
    <xf numFmtId="0" fontId="20" fillId="0" borderId="1" xfId="0" applyFont="1" applyBorder="1" applyAlignment="1">
      <alignment horizontal="left" vertical="top" wrapText="1"/>
    </xf>
    <xf numFmtId="2" fontId="20" fillId="0" borderId="1" xfId="0" applyNumberFormat="1" applyFont="1" applyBorder="1" applyAlignment="1">
      <alignment horizontal="left" vertical="top"/>
    </xf>
    <xf numFmtId="1" fontId="20" fillId="2" borderId="1" xfId="0" applyNumberFormat="1" applyFont="1" applyFill="1" applyBorder="1" applyAlignment="1">
      <alignment vertical="top" wrapText="1"/>
    </xf>
    <xf numFmtId="10" fontId="20" fillId="12" borderId="33" xfId="0" applyNumberFormat="1" applyFont="1" applyFill="1" applyBorder="1" applyAlignment="1" applyProtection="1">
      <alignment vertical="top" wrapText="1"/>
      <protection locked="0"/>
    </xf>
    <xf numFmtId="1" fontId="0" fillId="12" borderId="1" xfId="0" applyNumberFormat="1" applyFill="1" applyBorder="1" applyAlignment="1" applyProtection="1">
      <alignment vertical="top" wrapText="1"/>
      <protection locked="0"/>
    </xf>
    <xf numFmtId="0" fontId="4" fillId="2" borderId="8" xfId="0" applyFont="1" applyFill="1" applyBorder="1" applyAlignment="1">
      <alignment vertical="top" wrapText="1"/>
    </xf>
    <xf numFmtId="2" fontId="4" fillId="2" borderId="8" xfId="0" applyNumberFormat="1" applyFont="1" applyFill="1" applyBorder="1" applyAlignment="1">
      <alignment horizontal="center" vertical="top"/>
    </xf>
    <xf numFmtId="10" fontId="0" fillId="2" borderId="1" xfId="0" applyNumberFormat="1" applyFill="1" applyBorder="1" applyAlignment="1">
      <alignment vertical="top" wrapText="1"/>
    </xf>
    <xf numFmtId="10" fontId="0" fillId="2" borderId="33" xfId="0" applyNumberFormat="1" applyFill="1" applyBorder="1" applyAlignment="1">
      <alignment vertical="top" wrapText="1"/>
    </xf>
    <xf numFmtId="0" fontId="1" fillId="2" borderId="2" xfId="0" applyFont="1" applyFill="1" applyBorder="1" applyAlignment="1">
      <alignment horizontal="left" vertical="center"/>
    </xf>
    <xf numFmtId="0" fontId="1" fillId="2" borderId="1" xfId="0" applyFont="1" applyFill="1" applyBorder="1" applyAlignment="1">
      <alignment horizontal="left" vertical="center"/>
    </xf>
    <xf numFmtId="0" fontId="1" fillId="2" borderId="0" xfId="0" applyFont="1" applyFill="1" applyAlignment="1">
      <alignment horizontal="left" vertical="center"/>
    </xf>
    <xf numFmtId="0" fontId="1" fillId="0" borderId="1" xfId="0" applyFont="1" applyBorder="1" applyAlignment="1">
      <alignment horizontal="left" vertical="center"/>
    </xf>
    <xf numFmtId="1" fontId="20" fillId="12" borderId="51" xfId="0" applyNumberFormat="1" applyFont="1" applyFill="1" applyBorder="1" applyAlignment="1" applyProtection="1">
      <alignment horizontal="right" vertical="top" wrapText="1"/>
      <protection locked="0"/>
    </xf>
    <xf numFmtId="0" fontId="18" fillId="2" borderId="29" xfId="0" applyFont="1" applyFill="1" applyBorder="1" applyAlignment="1">
      <alignment vertical="top" wrapText="1"/>
    </xf>
    <xf numFmtId="0" fontId="18" fillId="2" borderId="32" xfId="0" applyFont="1" applyFill="1" applyBorder="1" applyAlignment="1">
      <alignment vertical="top" wrapText="1"/>
    </xf>
    <xf numFmtId="1" fontId="20" fillId="2" borderId="1" xfId="0" applyNumberFormat="1" applyFont="1" applyFill="1" applyBorder="1" applyAlignment="1">
      <alignment vertical="top"/>
    </xf>
    <xf numFmtId="1" fontId="20" fillId="2" borderId="33" xfId="0" applyNumberFormat="1" applyFont="1" applyFill="1" applyBorder="1" applyAlignment="1">
      <alignment vertical="top"/>
    </xf>
    <xf numFmtId="1" fontId="0" fillId="2" borderId="1" xfId="0" applyNumberFormat="1" applyFill="1" applyBorder="1" applyAlignment="1">
      <alignment vertical="top" wrapText="1"/>
    </xf>
    <xf numFmtId="1" fontId="20" fillId="2" borderId="33" xfId="0" applyNumberFormat="1" applyFont="1" applyFill="1" applyBorder="1" applyAlignment="1">
      <alignment vertical="top" wrapText="1"/>
    </xf>
    <xf numFmtId="0" fontId="26" fillId="2" borderId="0" xfId="0" applyFont="1" applyFill="1" applyAlignment="1">
      <alignment horizontal="left" vertical="top"/>
    </xf>
    <xf numFmtId="0" fontId="26" fillId="0" borderId="0" xfId="0" applyFont="1" applyAlignment="1">
      <alignment vertical="top" wrapText="1"/>
    </xf>
    <xf numFmtId="0" fontId="26" fillId="0" borderId="0" xfId="0" applyFont="1" applyAlignment="1">
      <alignment horizontal="left" vertical="top" wrapText="1"/>
    </xf>
    <xf numFmtId="2" fontId="20" fillId="0" borderId="18" xfId="0" applyNumberFormat="1" applyFont="1" applyBorder="1" applyAlignment="1">
      <alignment horizontal="left" vertical="top"/>
    </xf>
    <xf numFmtId="0" fontId="63" fillId="0" borderId="0" xfId="0" applyFont="1" applyAlignment="1">
      <alignment vertical="top" wrapText="1"/>
    </xf>
    <xf numFmtId="0" fontId="63" fillId="0" borderId="0" xfId="0" applyFont="1" applyAlignment="1">
      <alignment horizontal="left" vertical="top"/>
    </xf>
    <xf numFmtId="0" fontId="63" fillId="0" borderId="0" xfId="0" applyFont="1" applyAlignment="1">
      <alignment horizontal="right" vertical="top"/>
    </xf>
    <xf numFmtId="0" fontId="63" fillId="0" borderId="13" xfId="0" applyFont="1" applyBorder="1" applyAlignment="1">
      <alignment vertical="top" wrapText="1"/>
    </xf>
    <xf numFmtId="0" fontId="63" fillId="0" borderId="13" xfId="0" applyFont="1" applyBorder="1" applyAlignment="1">
      <alignment horizontal="left" vertical="top"/>
    </xf>
    <xf numFmtId="0" fontId="63" fillId="0" borderId="13" xfId="0" applyFont="1" applyBorder="1" applyAlignment="1">
      <alignment horizontal="right" vertical="top"/>
    </xf>
    <xf numFmtId="0" fontId="20" fillId="0" borderId="13" xfId="0" applyFont="1" applyBorder="1" applyAlignment="1">
      <alignment horizontal="left" vertical="top" wrapText="1"/>
    </xf>
    <xf numFmtId="2" fontId="20" fillId="0" borderId="14" xfId="0" applyNumberFormat="1" applyFont="1" applyBorder="1" applyAlignment="1">
      <alignment horizontal="left" vertical="top"/>
    </xf>
    <xf numFmtId="0" fontId="27" fillId="0" borderId="19" xfId="0" applyFont="1" applyBorder="1" applyAlignment="1">
      <alignment vertical="top" wrapText="1"/>
    </xf>
    <xf numFmtId="0" fontId="27" fillId="0" borderId="19" xfId="0" applyFont="1" applyBorder="1" applyAlignment="1">
      <alignment horizontal="left" vertical="top" wrapText="1"/>
    </xf>
    <xf numFmtId="0" fontId="27" fillId="0" borderId="58" xfId="0" applyFont="1" applyBorder="1" applyAlignment="1">
      <alignment vertical="top" wrapText="1"/>
    </xf>
    <xf numFmtId="0" fontId="20" fillId="11" borderId="49" xfId="0" applyFont="1" applyFill="1" applyBorder="1" applyAlignment="1">
      <alignment vertical="top" wrapText="1"/>
    </xf>
    <xf numFmtId="0" fontId="24" fillId="11" borderId="49" xfId="0" applyFont="1" applyFill="1" applyBorder="1" applyAlignment="1">
      <alignment vertical="top" wrapText="1"/>
    </xf>
    <xf numFmtId="0" fontId="20" fillId="11" borderId="49" xfId="0" applyFont="1" applyFill="1" applyBorder="1" applyAlignment="1">
      <alignment horizontal="left" vertical="top" wrapText="1"/>
    </xf>
    <xf numFmtId="10" fontId="20" fillId="11" borderId="49" xfId="0" applyNumberFormat="1" applyFont="1" applyFill="1" applyBorder="1" applyAlignment="1">
      <alignment horizontal="right" vertical="top" wrapText="1"/>
    </xf>
    <xf numFmtId="2" fontId="20" fillId="11" borderId="49" xfId="0" applyNumberFormat="1" applyFont="1" applyFill="1" applyBorder="1" applyAlignment="1">
      <alignment horizontal="right" vertical="top" wrapText="1"/>
    </xf>
    <xf numFmtId="0" fontId="17" fillId="6" borderId="59" xfId="0" applyFont="1" applyFill="1" applyBorder="1" applyAlignment="1">
      <alignment vertical="top" wrapText="1"/>
    </xf>
    <xf numFmtId="0" fontId="24" fillId="6" borderId="32" xfId="0" applyFont="1" applyFill="1" applyBorder="1" applyAlignment="1">
      <alignment vertical="top" wrapText="1"/>
    </xf>
    <xf numFmtId="0" fontId="20" fillId="6" borderId="32" xfId="0" applyFont="1" applyFill="1" applyBorder="1" applyAlignment="1">
      <alignment horizontal="left" vertical="top"/>
    </xf>
    <xf numFmtId="0" fontId="20" fillId="6" borderId="32" xfId="0" applyFont="1" applyFill="1" applyBorder="1" applyAlignment="1">
      <alignment horizontal="right" vertical="top" wrapText="1"/>
    </xf>
    <xf numFmtId="2" fontId="46" fillId="6" borderId="32" xfId="0" applyNumberFormat="1" applyFont="1" applyFill="1" applyBorder="1" applyAlignment="1">
      <alignment horizontal="right" vertical="top"/>
    </xf>
    <xf numFmtId="2" fontId="25" fillId="2" borderId="34" xfId="0" applyNumberFormat="1" applyFont="1" applyFill="1" applyBorder="1" applyAlignment="1">
      <alignment horizontal="right" vertical="top"/>
    </xf>
    <xf numFmtId="0" fontId="17" fillId="6" borderId="60" xfId="0" applyFont="1" applyFill="1" applyBorder="1" applyAlignment="1">
      <alignment vertical="top" wrapText="1"/>
    </xf>
    <xf numFmtId="2" fontId="26" fillId="6" borderId="9" xfId="0" applyNumberFormat="1" applyFont="1" applyFill="1" applyBorder="1" applyAlignment="1">
      <alignment horizontal="left" vertical="top"/>
    </xf>
    <xf numFmtId="0" fontId="20" fillId="6" borderId="61" xfId="0" applyFont="1" applyFill="1" applyBorder="1" applyAlignment="1">
      <alignment horizontal="left" vertical="top"/>
    </xf>
    <xf numFmtId="0" fontId="20" fillId="6" borderId="61" xfId="0" applyFont="1" applyFill="1" applyBorder="1" applyAlignment="1">
      <alignment horizontal="right" vertical="top" wrapText="1"/>
    </xf>
    <xf numFmtId="2" fontId="46" fillId="6" borderId="61" xfId="0" applyNumberFormat="1" applyFont="1" applyFill="1" applyBorder="1" applyAlignment="1">
      <alignment horizontal="right" vertical="top"/>
    </xf>
    <xf numFmtId="2" fontId="25" fillId="2" borderId="62" xfId="0" applyNumberFormat="1" applyFont="1" applyFill="1" applyBorder="1" applyAlignment="1">
      <alignment horizontal="right" vertical="top"/>
    </xf>
    <xf numFmtId="0" fontId="4" fillId="0" borderId="0" xfId="0" applyFont="1" applyAlignment="1">
      <alignment horizontal="left" vertical="top"/>
    </xf>
    <xf numFmtId="0" fontId="1" fillId="0" borderId="5" xfId="0" applyFont="1" applyBorder="1" applyAlignment="1">
      <alignment horizontal="left" vertical="top"/>
    </xf>
    <xf numFmtId="0" fontId="1" fillId="0" borderId="0" xfId="0" applyFont="1" applyAlignment="1">
      <alignment horizontal="left" vertical="center"/>
    </xf>
    <xf numFmtId="49" fontId="17" fillId="2" borderId="1" xfId="0" applyNumberFormat="1" applyFont="1" applyFill="1" applyBorder="1" applyAlignment="1">
      <alignment horizontal="right" vertical="top" wrapText="1"/>
    </xf>
    <xf numFmtId="49" fontId="20" fillId="0" borderId="39" xfId="0" applyNumberFormat="1" applyFont="1" applyBorder="1" applyAlignment="1">
      <alignment horizontal="right" vertical="top" wrapText="1"/>
    </xf>
    <xf numFmtId="49" fontId="17" fillId="2" borderId="33" xfId="0" applyNumberFormat="1" applyFont="1" applyFill="1" applyBorder="1" applyAlignment="1">
      <alignment horizontal="right" vertical="top" wrapText="1"/>
    </xf>
    <xf numFmtId="2" fontId="17" fillId="7" borderId="27" xfId="0" applyNumberFormat="1" applyFont="1" applyFill="1" applyBorder="1" applyAlignment="1">
      <alignment vertical="top" wrapText="1"/>
    </xf>
    <xf numFmtId="2" fontId="17" fillId="2" borderId="40" xfId="0" applyNumberFormat="1" applyFont="1" applyFill="1" applyBorder="1" applyAlignment="1">
      <alignment horizontal="left" vertical="top"/>
    </xf>
    <xf numFmtId="2" fontId="26" fillId="0" borderId="18" xfId="0" applyNumberFormat="1" applyFont="1" applyBorder="1" applyAlignment="1">
      <alignment vertical="top" wrapText="1"/>
    </xf>
    <xf numFmtId="0" fontId="21" fillId="0" borderId="0" xfId="0" applyFont="1" applyAlignment="1">
      <alignment vertical="top" wrapText="1"/>
    </xf>
    <xf numFmtId="0" fontId="70" fillId="7" borderId="36" xfId="0" applyFont="1" applyFill="1" applyBorder="1" applyAlignment="1">
      <alignment horizontal="center" vertical="top" wrapText="1"/>
    </xf>
    <xf numFmtId="0" fontId="0" fillId="0" borderId="0" xfId="0" applyAlignment="1">
      <alignment vertical="top"/>
    </xf>
    <xf numFmtId="2" fontId="65" fillId="2" borderId="41" xfId="0" applyNumberFormat="1" applyFont="1" applyFill="1" applyBorder="1" applyAlignment="1" applyProtection="1">
      <alignment horizontal="center" vertical="top"/>
      <protection locked="0"/>
    </xf>
    <xf numFmtId="0" fontId="1" fillId="2" borderId="10" xfId="0" applyFont="1" applyFill="1" applyBorder="1" applyAlignment="1">
      <alignment vertical="top" wrapText="1"/>
    </xf>
    <xf numFmtId="0" fontId="4" fillId="0" borderId="19" xfId="0" applyFont="1" applyBorder="1" applyAlignment="1">
      <alignment vertical="top" wrapText="1"/>
    </xf>
    <xf numFmtId="0" fontId="4" fillId="0" borderId="0" xfId="0" applyFont="1" applyAlignment="1">
      <alignment vertical="top" wrapText="1"/>
    </xf>
    <xf numFmtId="0" fontId="4" fillId="2" borderId="0" xfId="0" applyFont="1" applyFill="1" applyAlignment="1">
      <alignment horizontal="left" vertical="top" wrapText="1"/>
    </xf>
    <xf numFmtId="0" fontId="4" fillId="2" borderId="18" xfId="0" applyFont="1" applyFill="1" applyBorder="1" applyAlignment="1">
      <alignment horizontal="left" vertical="top"/>
    </xf>
    <xf numFmtId="0" fontId="1" fillId="0" borderId="19" xfId="0" applyFont="1" applyBorder="1" applyAlignment="1">
      <alignment vertical="top" wrapText="1"/>
    </xf>
    <xf numFmtId="2" fontId="1" fillId="2" borderId="0" xfId="0" applyNumberFormat="1" applyFont="1" applyFill="1" applyAlignment="1">
      <alignment horizontal="left" vertical="top"/>
    </xf>
    <xf numFmtId="0" fontId="4" fillId="0" borderId="58" xfId="0" applyFont="1" applyBorder="1" applyAlignment="1">
      <alignment vertical="top" wrapText="1"/>
    </xf>
    <xf numFmtId="0" fontId="4" fillId="0" borderId="13" xfId="0" applyFont="1" applyBorder="1" applyAlignment="1">
      <alignment vertical="top" wrapText="1"/>
    </xf>
    <xf numFmtId="0" fontId="1" fillId="0" borderId="13" xfId="0" applyFont="1" applyBorder="1" applyAlignment="1">
      <alignment vertical="top" wrapText="1"/>
    </xf>
    <xf numFmtId="0" fontId="1" fillId="0" borderId="8" xfId="0" applyFont="1" applyBorder="1" applyAlignment="1">
      <alignment vertical="top"/>
    </xf>
    <xf numFmtId="0" fontId="1" fillId="0" borderId="8" xfId="0" applyFont="1" applyBorder="1" applyAlignment="1">
      <alignment vertical="top" wrapText="1"/>
    </xf>
    <xf numFmtId="0" fontId="1" fillId="0" borderId="3" xfId="0" applyFont="1" applyBorder="1" applyAlignment="1">
      <alignment vertical="top" wrapText="1"/>
    </xf>
    <xf numFmtId="0" fontId="1" fillId="0" borderId="9" xfId="0" applyFont="1" applyBorder="1" applyAlignment="1">
      <alignment vertical="top" wrapText="1"/>
    </xf>
    <xf numFmtId="0" fontId="1" fillId="0" borderId="15" xfId="0" applyFont="1" applyBorder="1" applyAlignment="1">
      <alignment vertical="top" wrapText="1"/>
    </xf>
    <xf numFmtId="2" fontId="4" fillId="2" borderId="12" xfId="0" applyNumberFormat="1" applyFont="1" applyFill="1" applyBorder="1" applyAlignment="1" applyProtection="1">
      <alignment horizontal="center" vertical="top"/>
      <protection locked="0"/>
    </xf>
    <xf numFmtId="0" fontId="4" fillId="2" borderId="19" xfId="0" applyFont="1" applyFill="1" applyBorder="1" applyAlignment="1">
      <alignment horizontal="center" vertical="top" wrapText="1"/>
    </xf>
    <xf numFmtId="0" fontId="4" fillId="2" borderId="0" xfId="0" applyFont="1" applyFill="1" applyAlignment="1">
      <alignment horizontal="center" vertical="top" wrapText="1"/>
    </xf>
    <xf numFmtId="0" fontId="4" fillId="2" borderId="18" xfId="0" applyFont="1" applyFill="1" applyBorder="1" applyAlignment="1">
      <alignment horizontal="center" vertical="top" wrapText="1"/>
    </xf>
    <xf numFmtId="1" fontId="4" fillId="6" borderId="8" xfId="0" applyNumberFormat="1" applyFont="1" applyFill="1" applyBorder="1" applyAlignment="1" applyProtection="1">
      <alignment horizontal="center" vertical="top"/>
      <protection locked="0"/>
    </xf>
    <xf numFmtId="2" fontId="1" fillId="2" borderId="18" xfId="0" applyNumberFormat="1" applyFont="1" applyFill="1" applyBorder="1" applyAlignment="1">
      <alignment horizontal="right" vertical="top"/>
    </xf>
    <xf numFmtId="1" fontId="4" fillId="2" borderId="8" xfId="0" applyNumberFormat="1" applyFont="1" applyFill="1" applyBorder="1" applyAlignment="1">
      <alignment horizontal="center" vertical="top"/>
    </xf>
    <xf numFmtId="0" fontId="4" fillId="4" borderId="9" xfId="0" applyFont="1" applyFill="1" applyBorder="1" applyAlignment="1">
      <alignment horizontal="left" vertical="top" wrapText="1"/>
    </xf>
    <xf numFmtId="0" fontId="4" fillId="4" borderId="15" xfId="0" applyFont="1" applyFill="1" applyBorder="1" applyAlignment="1">
      <alignment horizontal="left" vertical="top" wrapText="1"/>
    </xf>
    <xf numFmtId="14" fontId="4" fillId="6" borderId="8" xfId="0" applyNumberFormat="1" applyFont="1" applyFill="1" applyBorder="1" applyAlignment="1" applyProtection="1">
      <alignment horizontal="left" vertical="top" wrapText="1"/>
      <protection locked="0"/>
    </xf>
    <xf numFmtId="0" fontId="7" fillId="0" borderId="0" xfId="0" applyFont="1" applyAlignment="1">
      <alignment vertical="top" wrapText="1"/>
    </xf>
    <xf numFmtId="10" fontId="1" fillId="2" borderId="0" xfId="0" applyNumberFormat="1" applyFont="1" applyFill="1" applyAlignment="1">
      <alignment horizontal="left" vertical="top" wrapText="1"/>
    </xf>
    <xf numFmtId="0" fontId="1" fillId="0" borderId="0" xfId="0" applyFont="1" applyAlignment="1">
      <alignment horizontal="right" vertical="top" wrapText="1"/>
    </xf>
    <xf numFmtId="2" fontId="1" fillId="0" borderId="18" xfId="0" applyNumberFormat="1" applyFont="1" applyBorder="1" applyAlignment="1">
      <alignment horizontal="right" vertical="top"/>
    </xf>
    <xf numFmtId="167" fontId="4" fillId="6" borderId="8" xfId="0" applyNumberFormat="1" applyFont="1" applyFill="1" applyBorder="1" applyAlignment="1" applyProtection="1">
      <alignment horizontal="center" vertical="top"/>
      <protection locked="0"/>
    </xf>
    <xf numFmtId="0" fontId="1" fillId="2" borderId="3" xfId="0" applyFont="1" applyFill="1" applyBorder="1" applyAlignment="1">
      <alignment vertical="top" wrapText="1"/>
    </xf>
    <xf numFmtId="2" fontId="4" fillId="2" borderId="15" xfId="0" applyNumberFormat="1" applyFont="1" applyFill="1" applyBorder="1" applyAlignment="1" applyProtection="1">
      <alignment horizontal="center" vertical="top"/>
      <protection locked="0"/>
    </xf>
    <xf numFmtId="2" fontId="14" fillId="6" borderId="8" xfId="0" applyNumberFormat="1" applyFont="1" applyFill="1" applyBorder="1" applyAlignment="1" applyProtection="1">
      <alignment horizontal="center" vertical="top"/>
      <protection locked="0"/>
    </xf>
    <xf numFmtId="0" fontId="2" fillId="2" borderId="19" xfId="0" applyFont="1" applyFill="1" applyBorder="1" applyAlignment="1">
      <alignment horizontal="left" vertical="top"/>
    </xf>
    <xf numFmtId="0" fontId="3" fillId="2" borderId="0" xfId="0" applyFont="1" applyFill="1" applyAlignment="1">
      <alignment horizontal="left" vertical="top"/>
    </xf>
    <xf numFmtId="0" fontId="1" fillId="6" borderId="0" xfId="0" applyFont="1" applyFill="1" applyAlignment="1">
      <alignment horizontal="left" vertical="center"/>
    </xf>
    <xf numFmtId="0" fontId="1" fillId="6" borderId="0" xfId="0" applyFont="1" applyFill="1" applyAlignment="1">
      <alignment horizontal="left" vertical="center" wrapText="1"/>
    </xf>
    <xf numFmtId="0" fontId="1" fillId="6" borderId="1" xfId="0" applyFont="1" applyFill="1" applyBorder="1" applyAlignment="1">
      <alignment horizontal="left" vertical="center"/>
    </xf>
    <xf numFmtId="0" fontId="1" fillId="2" borderId="0" xfId="0" applyFont="1" applyFill="1" applyAlignment="1">
      <alignment horizontal="left" vertical="top" wrapText="1"/>
    </xf>
    <xf numFmtId="0" fontId="1" fillId="2" borderId="0" xfId="0" applyFont="1" applyFill="1" applyAlignment="1">
      <alignment vertical="top" wrapText="1"/>
    </xf>
    <xf numFmtId="0" fontId="1" fillId="2" borderId="0" xfId="0" applyFont="1" applyFill="1" applyAlignment="1">
      <alignment horizontal="right" vertical="top" wrapText="1"/>
    </xf>
    <xf numFmtId="0" fontId="7" fillId="2" borderId="0" xfId="0" applyFont="1" applyFill="1" applyAlignment="1">
      <alignment vertical="top" wrapText="1"/>
    </xf>
    <xf numFmtId="0" fontId="71" fillId="6" borderId="0" xfId="0" applyFont="1" applyFill="1" applyAlignment="1">
      <alignment horizontal="left" vertical="center" wrapText="1"/>
    </xf>
    <xf numFmtId="0" fontId="1" fillId="2" borderId="69" xfId="0" applyFont="1" applyFill="1" applyBorder="1" applyAlignment="1">
      <alignment horizontal="left" vertical="top"/>
    </xf>
    <xf numFmtId="0" fontId="4" fillId="2" borderId="18" xfId="0" applyFont="1" applyFill="1" applyBorder="1" applyAlignment="1">
      <alignment horizontal="left" vertical="top" wrapText="1"/>
    </xf>
    <xf numFmtId="0" fontId="1" fillId="2" borderId="18" xfId="0" applyFont="1" applyFill="1" applyBorder="1" applyAlignment="1">
      <alignment horizontal="left" vertical="top"/>
    </xf>
    <xf numFmtId="0" fontId="1" fillId="2" borderId="18" xfId="0" applyFont="1" applyFill="1" applyBorder="1" applyAlignment="1">
      <alignment horizontal="left" vertical="center"/>
    </xf>
    <xf numFmtId="0" fontId="1" fillId="6" borderId="18" xfId="0" applyFont="1" applyFill="1" applyBorder="1" applyAlignment="1">
      <alignment horizontal="left" vertical="center"/>
    </xf>
    <xf numFmtId="0" fontId="6" fillId="2" borderId="18" xfId="0" applyFont="1" applyFill="1" applyBorder="1" applyAlignment="1">
      <alignment horizontal="right" vertical="top" wrapText="1"/>
    </xf>
    <xf numFmtId="2" fontId="1" fillId="2" borderId="18" xfId="0" applyNumberFormat="1" applyFont="1" applyFill="1" applyBorder="1" applyAlignment="1">
      <alignment horizontal="left" vertical="top"/>
    </xf>
    <xf numFmtId="0" fontId="1" fillId="2" borderId="70" xfId="0" applyFont="1" applyFill="1" applyBorder="1" applyAlignment="1">
      <alignment horizontal="left" vertical="top"/>
    </xf>
    <xf numFmtId="0" fontId="5" fillId="2" borderId="19" xfId="0" applyFont="1" applyFill="1" applyBorder="1" applyAlignment="1">
      <alignment horizontal="left" vertical="top"/>
    </xf>
    <xf numFmtId="0" fontId="4" fillId="2" borderId="19" xfId="0" applyFont="1" applyFill="1" applyBorder="1" applyAlignment="1">
      <alignment horizontal="left" vertical="top"/>
    </xf>
    <xf numFmtId="0" fontId="2" fillId="2" borderId="19" xfId="0" applyFont="1" applyFill="1" applyBorder="1" applyAlignment="1">
      <alignment horizontal="left" vertical="center"/>
    </xf>
    <xf numFmtId="0" fontId="3" fillId="2" borderId="19" xfId="0" applyFont="1" applyFill="1" applyBorder="1" applyAlignment="1">
      <alignment horizontal="left" vertical="top"/>
    </xf>
    <xf numFmtId="0" fontId="1" fillId="2" borderId="19" xfId="0" applyFont="1" applyFill="1" applyBorder="1" applyAlignment="1">
      <alignment horizontal="left" vertical="top"/>
    </xf>
    <xf numFmtId="0" fontId="6" fillId="2" borderId="0" xfId="0" applyFont="1" applyFill="1" applyAlignment="1">
      <alignment horizontal="left" vertical="top"/>
    </xf>
    <xf numFmtId="0" fontId="3" fillId="2" borderId="0" xfId="0" applyFont="1" applyFill="1" applyAlignment="1">
      <alignment horizontal="left" vertical="center" wrapText="1"/>
    </xf>
    <xf numFmtId="0" fontId="6" fillId="2" borderId="0" xfId="0" applyFont="1" applyFill="1" applyAlignment="1">
      <alignment horizontal="left" vertical="top" wrapText="1"/>
    </xf>
    <xf numFmtId="0" fontId="3" fillId="2" borderId="0" xfId="0" applyFont="1" applyFill="1" applyAlignment="1">
      <alignment vertical="top" wrapText="1"/>
    </xf>
    <xf numFmtId="0" fontId="10" fillId="2" borderId="0" xfId="0" applyFont="1" applyFill="1" applyAlignment="1">
      <alignment horizontal="left" vertical="top"/>
    </xf>
    <xf numFmtId="7" fontId="20" fillId="2" borderId="1" xfId="1" applyNumberFormat="1" applyFont="1" applyFill="1" applyBorder="1" applyAlignment="1" applyProtection="1">
      <alignment horizontal="right" vertical="top" wrapText="1"/>
    </xf>
    <xf numFmtId="0" fontId="1" fillId="2" borderId="19" xfId="0" applyFont="1" applyFill="1" applyBorder="1" applyAlignment="1">
      <alignment horizontal="left" vertical="top" wrapText="1"/>
    </xf>
    <xf numFmtId="0" fontId="1" fillId="2" borderId="0" xfId="0" applyFont="1" applyFill="1" applyAlignment="1">
      <alignment horizontal="left" vertical="top" wrapText="1"/>
    </xf>
    <xf numFmtId="0" fontId="1" fillId="0" borderId="8" xfId="0" applyFont="1" applyBorder="1" applyAlignment="1">
      <alignment horizontal="left" vertical="top" wrapText="1"/>
    </xf>
    <xf numFmtId="0" fontId="1" fillId="12" borderId="8" xfId="0" applyFont="1" applyFill="1" applyBorder="1" applyAlignment="1">
      <alignment horizontal="left" vertical="center" wrapText="1"/>
    </xf>
    <xf numFmtId="0" fontId="1" fillId="0" borderId="3" xfId="0" applyFont="1" applyBorder="1" applyAlignment="1">
      <alignment horizontal="center" vertical="top" wrapText="1"/>
    </xf>
    <xf numFmtId="0" fontId="1" fillId="0" borderId="9" xfId="0" applyFont="1" applyBorder="1" applyAlignment="1">
      <alignment horizontal="center" vertical="top" wrapText="1"/>
    </xf>
    <xf numFmtId="0" fontId="1" fillId="0" borderId="15" xfId="0" applyFont="1" applyBorder="1" applyAlignment="1">
      <alignment horizontal="center" vertical="top" wrapText="1"/>
    </xf>
    <xf numFmtId="0" fontId="1" fillId="6" borderId="19" xfId="0" applyFont="1" applyFill="1" applyBorder="1" applyAlignment="1">
      <alignment horizontal="left" vertical="top" wrapText="1"/>
    </xf>
    <xf numFmtId="0" fontId="1" fillId="6" borderId="0" xfId="0" applyFont="1" applyFill="1" applyAlignment="1">
      <alignment horizontal="left" vertical="top" wrapText="1"/>
    </xf>
    <xf numFmtId="0" fontId="1" fillId="0" borderId="3" xfId="0" applyFont="1" applyBorder="1" applyAlignment="1">
      <alignment horizontal="left" vertical="top" wrapText="1"/>
    </xf>
    <xf numFmtId="0" fontId="1" fillId="0" borderId="9" xfId="0" applyFont="1" applyBorder="1" applyAlignment="1">
      <alignment horizontal="left" vertical="top" wrapText="1"/>
    </xf>
    <xf numFmtId="0" fontId="1" fillId="0" borderId="15" xfId="0" applyFont="1" applyBorder="1" applyAlignment="1">
      <alignment horizontal="left" vertical="top" wrapText="1"/>
    </xf>
    <xf numFmtId="0" fontId="4" fillId="0" borderId="8" xfId="0" applyFont="1" applyBorder="1" applyAlignment="1">
      <alignment horizontal="left" vertical="top" wrapText="1"/>
    </xf>
    <xf numFmtId="0" fontId="1" fillId="0" borderId="11" xfId="0" applyFont="1" applyBorder="1" applyAlignment="1">
      <alignment horizontal="left" vertical="top" wrapText="1"/>
    </xf>
    <xf numFmtId="0" fontId="1" fillId="2" borderId="3" xfId="0" applyFont="1" applyFill="1" applyBorder="1" applyAlignment="1">
      <alignment horizontal="center" vertical="top"/>
    </xf>
    <xf numFmtId="0" fontId="1" fillId="2" borderId="9" xfId="0" applyFont="1" applyFill="1" applyBorder="1" applyAlignment="1">
      <alignment horizontal="center" vertical="top"/>
    </xf>
    <xf numFmtId="0" fontId="1" fillId="2" borderId="15" xfId="0" applyFont="1" applyFill="1" applyBorder="1" applyAlignment="1">
      <alignment horizontal="center" vertical="top"/>
    </xf>
    <xf numFmtId="0" fontId="4" fillId="4" borderId="63"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9" xfId="0" applyFont="1" applyFill="1" applyBorder="1" applyAlignment="1">
      <alignment horizontal="center" vertical="top" wrapText="1"/>
    </xf>
    <xf numFmtId="0" fontId="1" fillId="2" borderId="15" xfId="0" applyFont="1" applyFill="1" applyBorder="1" applyAlignment="1">
      <alignment horizontal="center" vertical="top" wrapText="1"/>
    </xf>
    <xf numFmtId="0" fontId="1" fillId="6" borderId="20" xfId="0" applyFont="1" applyFill="1" applyBorder="1" applyAlignment="1" applyProtection="1">
      <alignment horizontal="left" vertical="top" wrapText="1"/>
      <protection locked="0"/>
    </xf>
    <xf numFmtId="0" fontId="4" fillId="2" borderId="8" xfId="0" applyFont="1" applyFill="1" applyBorder="1" applyAlignment="1">
      <alignment horizontal="right" vertical="top" wrapText="1"/>
    </xf>
    <xf numFmtId="0" fontId="1" fillId="6" borderId="8" xfId="0" applyFont="1" applyFill="1" applyBorder="1" applyAlignment="1" applyProtection="1">
      <alignment horizontal="left" vertical="top" wrapText="1"/>
      <protection locked="0"/>
    </xf>
    <xf numFmtId="0" fontId="1" fillId="0" borderId="11" xfId="0" applyFont="1" applyBorder="1" applyAlignment="1">
      <alignment horizontal="center" vertical="top" wrapText="1"/>
    </xf>
    <xf numFmtId="0" fontId="4" fillId="6" borderId="20" xfId="0" applyFont="1" applyFill="1" applyBorder="1" applyAlignment="1" applyProtection="1">
      <alignment horizontal="center" vertical="top" wrapText="1"/>
      <protection locked="0"/>
    </xf>
    <xf numFmtId="0" fontId="1" fillId="6" borderId="8" xfId="0" applyFont="1" applyFill="1" applyBorder="1" applyAlignment="1" applyProtection="1">
      <alignment horizontal="left" vertical="top"/>
      <protection locked="0"/>
    </xf>
    <xf numFmtId="0" fontId="1" fillId="6" borderId="3" xfId="0" applyFont="1" applyFill="1" applyBorder="1" applyAlignment="1" applyProtection="1">
      <alignment horizontal="left" vertical="top" wrapText="1"/>
      <protection locked="0"/>
    </xf>
    <xf numFmtId="0" fontId="4" fillId="4" borderId="64" xfId="0" applyFont="1" applyFill="1" applyBorder="1" applyAlignment="1">
      <alignment horizontal="center" vertical="top" wrapText="1"/>
    </xf>
    <xf numFmtId="0" fontId="4" fillId="4" borderId="6" xfId="0" applyFont="1" applyFill="1" applyBorder="1" applyAlignment="1">
      <alignment horizontal="center" vertical="top" wrapText="1"/>
    </xf>
    <xf numFmtId="0" fontId="4" fillId="4" borderId="65" xfId="0" applyFont="1" applyFill="1" applyBorder="1" applyAlignment="1">
      <alignment horizontal="center" vertical="top" wrapText="1"/>
    </xf>
    <xf numFmtId="0" fontId="4" fillId="6" borderId="15" xfId="0" applyFont="1" applyFill="1" applyBorder="1" applyAlignment="1" applyProtection="1">
      <alignment horizontal="center" vertical="top"/>
      <protection locked="0"/>
    </xf>
    <xf numFmtId="0" fontId="4" fillId="6" borderId="8" xfId="0" applyFont="1" applyFill="1" applyBorder="1" applyAlignment="1" applyProtection="1">
      <alignment horizontal="center" vertical="top"/>
      <protection locked="0"/>
    </xf>
    <xf numFmtId="164" fontId="1" fillId="6" borderId="8" xfId="0" applyNumberFormat="1" applyFont="1" applyFill="1" applyBorder="1" applyAlignment="1" applyProtection="1">
      <alignment horizontal="left" vertical="top" wrapText="1"/>
      <protection locked="0"/>
    </xf>
    <xf numFmtId="164" fontId="1" fillId="6" borderId="20" xfId="0" applyNumberFormat="1" applyFont="1" applyFill="1" applyBorder="1" applyAlignment="1" applyProtection="1">
      <alignment horizontal="left" vertical="top" wrapText="1"/>
      <protection locked="0"/>
    </xf>
    <xf numFmtId="0" fontId="1" fillId="2" borderId="8" xfId="0" applyFont="1" applyFill="1" applyBorder="1" applyAlignment="1">
      <alignment horizontal="left" vertical="top" wrapText="1"/>
    </xf>
    <xf numFmtId="0" fontId="4" fillId="6" borderId="3" xfId="0" applyFont="1" applyFill="1" applyBorder="1" applyAlignment="1" applyProtection="1">
      <alignment vertical="top"/>
      <protection locked="0"/>
    </xf>
    <xf numFmtId="0" fontId="4" fillId="6" borderId="9" xfId="0" applyFont="1" applyFill="1" applyBorder="1" applyAlignment="1" applyProtection="1">
      <alignment vertical="top"/>
      <protection locked="0"/>
    </xf>
    <xf numFmtId="0" fontId="4" fillId="6" borderId="15" xfId="0" applyFont="1" applyFill="1" applyBorder="1" applyAlignment="1" applyProtection="1">
      <alignment vertical="top"/>
      <protection locked="0"/>
    </xf>
    <xf numFmtId="0" fontId="4" fillId="2" borderId="3"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0" borderId="22" xfId="0" applyFont="1" applyBorder="1" applyAlignment="1">
      <alignment horizontal="center" vertical="top" wrapText="1"/>
    </xf>
    <xf numFmtId="0" fontId="4" fillId="0" borderId="23" xfId="0" applyFont="1" applyBorder="1" applyAlignment="1">
      <alignment horizontal="center" vertical="top" wrapText="1"/>
    </xf>
    <xf numFmtId="0" fontId="4" fillId="0" borderId="24" xfId="0" applyFont="1" applyBorder="1" applyAlignment="1">
      <alignment horizontal="center" vertical="top" wrapText="1"/>
    </xf>
    <xf numFmtId="0" fontId="1" fillId="2" borderId="8" xfId="0" applyFont="1" applyFill="1" applyBorder="1" applyAlignment="1">
      <alignment horizontal="left" vertical="top"/>
    </xf>
    <xf numFmtId="0" fontId="4" fillId="4" borderId="8" xfId="0" applyFont="1" applyFill="1" applyBorder="1" applyAlignment="1">
      <alignment horizontal="left" vertical="top" wrapText="1"/>
    </xf>
    <xf numFmtId="0" fontId="4" fillId="4" borderId="66" xfId="0" applyFont="1" applyFill="1" applyBorder="1" applyAlignment="1">
      <alignment horizontal="center" vertical="top" wrapText="1"/>
    </xf>
    <xf numFmtId="0" fontId="4" fillId="4" borderId="67" xfId="0" applyFont="1" applyFill="1" applyBorder="1" applyAlignment="1">
      <alignment horizontal="center" vertical="top" wrapText="1"/>
    </xf>
    <xf numFmtId="0" fontId="4" fillId="4" borderId="68" xfId="0" applyFont="1" applyFill="1" applyBorder="1" applyAlignment="1">
      <alignment horizontal="center" vertical="top" wrapText="1"/>
    </xf>
    <xf numFmtId="0" fontId="9" fillId="0" borderId="19" xfId="0" applyFont="1" applyBorder="1" applyAlignment="1">
      <alignment horizontal="center" vertical="top" wrapText="1"/>
    </xf>
    <xf numFmtId="0" fontId="9" fillId="0" borderId="0" xfId="0" applyFont="1" applyAlignment="1">
      <alignment horizontal="center" vertical="top" wrapText="1"/>
    </xf>
    <xf numFmtId="0" fontId="9" fillId="0" borderId="18" xfId="0" applyFont="1" applyBorder="1" applyAlignment="1">
      <alignment horizontal="center" vertical="top" wrapText="1"/>
    </xf>
    <xf numFmtId="0" fontId="1" fillId="0" borderId="21" xfId="0" applyFont="1" applyBorder="1" applyAlignment="1">
      <alignment horizontal="left" vertical="top" wrapText="1"/>
    </xf>
    <xf numFmtId="0" fontId="1" fillId="0" borderId="5" xfId="0" applyFont="1" applyBorder="1" applyAlignment="1">
      <alignment horizontal="left" vertical="top" wrapText="1"/>
    </xf>
    <xf numFmtId="0" fontId="1" fillId="0" borderId="17" xfId="0" applyFont="1" applyBorder="1" applyAlignment="1">
      <alignment horizontal="left" vertical="top" wrapText="1"/>
    </xf>
    <xf numFmtId="0" fontId="11" fillId="0" borderId="8" xfId="0" applyFont="1" applyBorder="1" applyAlignment="1">
      <alignment horizontal="left" vertical="top" wrapText="1"/>
    </xf>
    <xf numFmtId="0" fontId="9" fillId="2" borderId="8" xfId="0" applyFont="1" applyFill="1" applyBorder="1" applyAlignment="1">
      <alignment horizontal="left" vertical="top" wrapText="1"/>
    </xf>
    <xf numFmtId="164" fontId="4" fillId="6" borderId="3" xfId="0" applyNumberFormat="1" applyFont="1" applyFill="1" applyBorder="1" applyAlignment="1" applyProtection="1">
      <alignment horizontal="left" vertical="top" wrapText="1"/>
      <protection locked="0"/>
    </xf>
    <xf numFmtId="164" fontId="4" fillId="6" borderId="9" xfId="0" applyNumberFormat="1" applyFont="1" applyFill="1" applyBorder="1" applyAlignment="1" applyProtection="1">
      <alignment horizontal="left" vertical="top" wrapText="1"/>
      <protection locked="0"/>
    </xf>
    <xf numFmtId="164" fontId="4" fillId="6" borderId="15" xfId="0" applyNumberFormat="1" applyFont="1" applyFill="1" applyBorder="1" applyAlignment="1" applyProtection="1">
      <alignment horizontal="left" vertical="top" wrapText="1"/>
      <protection locked="0"/>
    </xf>
    <xf numFmtId="0" fontId="60" fillId="2" borderId="8" xfId="0" applyFont="1" applyFill="1" applyBorder="1" applyAlignment="1">
      <alignment horizontal="left" vertical="top" wrapText="1"/>
    </xf>
    <xf numFmtId="9" fontId="4" fillId="2" borderId="3" xfId="0" applyNumberFormat="1" applyFont="1" applyFill="1" applyBorder="1" applyAlignment="1">
      <alignment horizontal="left" vertical="top" wrapText="1"/>
    </xf>
    <xf numFmtId="9" fontId="4" fillId="2" borderId="9" xfId="0" applyNumberFormat="1" applyFont="1" applyFill="1" applyBorder="1" applyAlignment="1">
      <alignment horizontal="left" vertical="top" wrapText="1"/>
    </xf>
    <xf numFmtId="9" fontId="4" fillId="2" borderId="15" xfId="0" applyNumberFormat="1" applyFont="1" applyFill="1" applyBorder="1" applyAlignment="1">
      <alignment horizontal="left" vertical="top" wrapText="1"/>
    </xf>
    <xf numFmtId="0" fontId="4" fillId="4" borderId="3" xfId="0" applyFont="1" applyFill="1" applyBorder="1" applyAlignment="1">
      <alignment horizontal="left" vertical="top" wrapText="1"/>
    </xf>
    <xf numFmtId="0" fontId="4" fillId="4" borderId="9" xfId="0" applyFont="1" applyFill="1" applyBorder="1" applyAlignment="1">
      <alignment horizontal="left" vertical="top" wrapText="1"/>
    </xf>
    <xf numFmtId="0" fontId="4" fillId="4" borderId="15" xfId="0" applyFont="1" applyFill="1" applyBorder="1" applyAlignment="1">
      <alignment horizontal="left" vertical="top" wrapText="1"/>
    </xf>
    <xf numFmtId="0" fontId="3" fillId="2" borderId="3" xfId="0" applyFont="1" applyFill="1" applyBorder="1" applyAlignment="1">
      <alignment horizontal="left" vertical="top" wrapText="1"/>
    </xf>
    <xf numFmtId="0" fontId="1" fillId="2" borderId="9" xfId="0" applyFont="1" applyFill="1" applyBorder="1" applyAlignment="1">
      <alignment horizontal="left" vertical="top" wrapText="1"/>
    </xf>
    <xf numFmtId="0" fontId="1" fillId="2" borderId="15" xfId="0" applyFont="1" applyFill="1" applyBorder="1" applyAlignment="1">
      <alignment horizontal="left" vertical="top" wrapText="1"/>
    </xf>
    <xf numFmtId="0" fontId="1" fillId="0" borderId="3" xfId="0" applyFont="1" applyBorder="1" applyAlignment="1">
      <alignment horizontal="left" vertical="top"/>
    </xf>
    <xf numFmtId="0" fontId="1" fillId="0" borderId="9" xfId="0" applyFont="1" applyBorder="1" applyAlignment="1">
      <alignment horizontal="left" vertical="top"/>
    </xf>
    <xf numFmtId="0" fontId="1" fillId="0" borderId="15" xfId="0" applyFont="1" applyBorder="1" applyAlignment="1">
      <alignment horizontal="left" vertical="top"/>
    </xf>
    <xf numFmtId="0" fontId="9" fillId="0" borderId="19" xfId="0" applyFont="1" applyBorder="1" applyAlignment="1">
      <alignment horizontal="left" vertical="top" wrapText="1"/>
    </xf>
    <xf numFmtId="0" fontId="9" fillId="0" borderId="0" xfId="0" applyFont="1" applyAlignment="1">
      <alignment horizontal="left" vertical="top" wrapText="1"/>
    </xf>
    <xf numFmtId="0" fontId="9" fillId="0" borderId="0" xfId="0" applyFont="1" applyAlignment="1">
      <alignment vertical="top" wrapText="1"/>
    </xf>
    <xf numFmtId="0" fontId="9" fillId="0" borderId="18" xfId="0" applyFont="1" applyBorder="1" applyAlignment="1">
      <alignment vertical="top" wrapText="1"/>
    </xf>
    <xf numFmtId="0" fontId="1" fillId="2" borderId="3" xfId="0" applyFont="1" applyFill="1" applyBorder="1" applyAlignment="1">
      <alignment horizontal="left" vertical="top" wrapText="1"/>
    </xf>
    <xf numFmtId="0" fontId="1" fillId="2" borderId="3" xfId="0" applyFont="1" applyFill="1" applyBorder="1" applyAlignment="1">
      <alignment horizontal="left" vertical="top"/>
    </xf>
    <xf numFmtId="0" fontId="1" fillId="2" borderId="9" xfId="0" applyFont="1" applyFill="1" applyBorder="1" applyAlignment="1">
      <alignment horizontal="left" vertical="top"/>
    </xf>
    <xf numFmtId="0" fontId="1" fillId="2" borderId="15" xfId="0" applyFont="1" applyFill="1" applyBorder="1" applyAlignment="1">
      <alignment horizontal="left" vertical="top"/>
    </xf>
    <xf numFmtId="0" fontId="4" fillId="2" borderId="9" xfId="0" applyFont="1" applyFill="1" applyBorder="1" applyAlignment="1">
      <alignment horizontal="left" vertical="top" wrapText="1"/>
    </xf>
    <xf numFmtId="0" fontId="1" fillId="2" borderId="13" xfId="0" applyFont="1" applyFill="1" applyBorder="1" applyAlignment="1">
      <alignment horizontal="left" vertical="top" wrapText="1"/>
    </xf>
    <xf numFmtId="0" fontId="4" fillId="2" borderId="8" xfId="0" applyFont="1" applyFill="1" applyBorder="1" applyAlignment="1">
      <alignment horizontal="left" vertical="top" wrapText="1"/>
    </xf>
    <xf numFmtId="0" fontId="52" fillId="0" borderId="4" xfId="0" applyFont="1" applyBorder="1" applyAlignment="1">
      <alignment horizontal="center" vertical="top" wrapText="1"/>
    </xf>
    <xf numFmtId="0" fontId="53" fillId="0" borderId="6" xfId="0" applyFont="1" applyBorder="1" applyAlignment="1">
      <alignment horizontal="center" vertical="top" wrapText="1"/>
    </xf>
    <xf numFmtId="0" fontId="53" fillId="0" borderId="16" xfId="0" applyFont="1" applyBorder="1" applyAlignment="1">
      <alignment horizontal="center" vertical="top" wrapText="1"/>
    </xf>
    <xf numFmtId="0" fontId="21" fillId="13" borderId="3" xfId="0" applyFont="1" applyFill="1" applyBorder="1" applyAlignment="1" applyProtection="1">
      <alignment horizontal="center" vertical="top" wrapText="1"/>
      <protection locked="0"/>
    </xf>
    <xf numFmtId="0" fontId="21" fillId="13" borderId="52" xfId="0" applyFont="1" applyFill="1" applyBorder="1" applyAlignment="1" applyProtection="1">
      <alignment horizontal="center" vertical="top" wrapText="1"/>
      <protection locked="0"/>
    </xf>
    <xf numFmtId="0" fontId="17" fillId="4" borderId="38" xfId="0" applyFont="1" applyFill="1" applyBorder="1" applyAlignment="1">
      <alignment horizontal="left" vertical="top" wrapText="1"/>
    </xf>
    <xf numFmtId="0" fontId="17" fillId="4" borderId="2" xfId="0" applyFont="1" applyFill="1" applyBorder="1" applyAlignment="1">
      <alignment horizontal="left" vertical="top" wrapText="1"/>
    </xf>
    <xf numFmtId="0" fontId="17" fillId="7" borderId="25" xfId="0" applyFont="1" applyFill="1" applyBorder="1" applyAlignment="1">
      <alignment horizontal="center" vertical="top" wrapText="1"/>
    </xf>
    <xf numFmtId="0" fontId="17" fillId="7" borderId="35" xfId="0" applyFont="1" applyFill="1" applyBorder="1" applyAlignment="1">
      <alignment horizontal="center" vertical="top" wrapText="1"/>
    </xf>
    <xf numFmtId="0" fontId="17" fillId="2" borderId="29" xfId="0" applyFont="1" applyFill="1" applyBorder="1" applyAlignment="1">
      <alignment horizontal="left" vertical="top" wrapText="1"/>
    </xf>
    <xf numFmtId="0" fontId="17" fillId="2" borderId="30" xfId="0" applyFont="1" applyFill="1" applyBorder="1" applyAlignment="1">
      <alignment horizontal="left" vertical="top" wrapText="1"/>
    </xf>
    <xf numFmtId="0" fontId="19" fillId="2" borderId="33" xfId="0" applyFont="1" applyFill="1" applyBorder="1" applyAlignment="1">
      <alignment horizontal="left" vertical="top" wrapText="1"/>
    </xf>
    <xf numFmtId="0" fontId="17" fillId="12" borderId="32" xfId="0" applyFont="1" applyFill="1" applyBorder="1" applyAlignment="1" applyProtection="1">
      <alignment horizontal="center" vertical="top"/>
      <protection locked="0"/>
    </xf>
    <xf numFmtId="0" fontId="17" fillId="12" borderId="34" xfId="0" applyFont="1" applyFill="1" applyBorder="1" applyAlignment="1" applyProtection="1">
      <alignment horizontal="center" vertical="top"/>
      <protection locked="0"/>
    </xf>
    <xf numFmtId="0" fontId="17" fillId="4" borderId="36" xfId="0" applyFont="1" applyFill="1" applyBorder="1" applyAlignment="1">
      <alignment horizontal="center" vertical="top" wrapText="1"/>
    </xf>
    <xf numFmtId="0" fontId="20" fillId="4" borderId="37" xfId="0" applyFont="1" applyFill="1" applyBorder="1" applyAlignment="1">
      <alignment horizontal="center" vertical="top" wrapText="1"/>
    </xf>
    <xf numFmtId="2" fontId="17" fillId="2" borderId="32" xfId="0" applyNumberFormat="1" applyFont="1" applyFill="1" applyBorder="1" applyAlignment="1">
      <alignment horizontal="center" vertical="top"/>
    </xf>
    <xf numFmtId="0" fontId="17" fillId="2" borderId="34" xfId="0" applyFont="1" applyFill="1" applyBorder="1" applyAlignment="1">
      <alignment horizontal="center" vertical="top"/>
    </xf>
    <xf numFmtId="0" fontId="17" fillId="2" borderId="4" xfId="0" applyFont="1" applyFill="1" applyBorder="1" applyAlignment="1">
      <alignment horizontal="center" vertical="top" wrapText="1"/>
    </xf>
    <xf numFmtId="0" fontId="17" fillId="2" borderId="6" xfId="0" applyFont="1" applyFill="1" applyBorder="1" applyAlignment="1">
      <alignment horizontal="center" vertical="top" wrapText="1"/>
    </xf>
    <xf numFmtId="0" fontId="17" fillId="2" borderId="16" xfId="0" applyFont="1" applyFill="1" applyBorder="1" applyAlignment="1">
      <alignment horizontal="center" vertical="top" wrapText="1"/>
    </xf>
    <xf numFmtId="0" fontId="17" fillId="4" borderId="4" xfId="0" applyFont="1" applyFill="1" applyBorder="1" applyAlignment="1">
      <alignment horizontal="left" vertical="top" wrapText="1"/>
    </xf>
    <xf numFmtId="0" fontId="17" fillId="4" borderId="6" xfId="0" applyFont="1" applyFill="1" applyBorder="1" applyAlignment="1">
      <alignment horizontal="left" vertical="top" wrapText="1"/>
    </xf>
    <xf numFmtId="0" fontId="17" fillId="4" borderId="54" xfId="0" applyFont="1" applyFill="1" applyBorder="1" applyAlignment="1">
      <alignment horizontal="left" vertical="top" wrapText="1"/>
    </xf>
    <xf numFmtId="0" fontId="68" fillId="0" borderId="4" xfId="0" applyFont="1" applyBorder="1" applyAlignment="1">
      <alignment horizontal="center" vertical="top" wrapText="1"/>
    </xf>
    <xf numFmtId="0" fontId="52" fillId="0" borderId="6" xfId="0" applyFont="1" applyBorder="1" applyAlignment="1">
      <alignment horizontal="center" vertical="top" wrapText="1"/>
    </xf>
    <xf numFmtId="0" fontId="52" fillId="0" borderId="16" xfId="0" applyFont="1" applyBorder="1" applyAlignment="1">
      <alignment horizontal="center" vertical="top" wrapText="1"/>
    </xf>
    <xf numFmtId="0" fontId="63" fillId="0" borderId="0" xfId="0" applyFont="1" applyAlignment="1">
      <alignment horizontal="left" vertical="top" wrapText="1"/>
    </xf>
    <xf numFmtId="0" fontId="64" fillId="5" borderId="3" xfId="0" applyFont="1" applyFill="1" applyBorder="1" applyAlignment="1">
      <alignment horizontal="center" vertical="top" wrapText="1"/>
    </xf>
    <xf numFmtId="0" fontId="62" fillId="5" borderId="9" xfId="0" applyFont="1" applyFill="1" applyBorder="1" applyAlignment="1">
      <alignment horizontal="center" vertical="top" wrapText="1"/>
    </xf>
    <xf numFmtId="0" fontId="62" fillId="5" borderId="15" xfId="0" applyFont="1" applyFill="1" applyBorder="1" applyAlignment="1">
      <alignment horizontal="center" vertical="top" wrapText="1"/>
    </xf>
    <xf numFmtId="0" fontId="17" fillId="7" borderId="4" xfId="0" applyFont="1" applyFill="1" applyBorder="1" applyAlignment="1">
      <alignment horizontal="center" vertical="top" wrapText="1"/>
    </xf>
    <xf numFmtId="0" fontId="17" fillId="7" borderId="54" xfId="0" applyFont="1" applyFill="1" applyBorder="1" applyAlignment="1">
      <alignment horizontal="center" vertical="top" wrapText="1"/>
    </xf>
    <xf numFmtId="0" fontId="17" fillId="2" borderId="38" xfId="0" applyFont="1" applyFill="1" applyBorder="1" applyAlignment="1">
      <alignment horizontal="left" vertical="top" wrapText="1"/>
    </xf>
    <xf numFmtId="0" fontId="17" fillId="2" borderId="2" xfId="0" applyFont="1" applyFill="1" applyBorder="1" applyAlignment="1">
      <alignment horizontal="left" vertical="top" wrapText="1"/>
    </xf>
    <xf numFmtId="0" fontId="27" fillId="2" borderId="46" xfId="0" applyFont="1" applyFill="1" applyBorder="1" applyAlignment="1">
      <alignment horizontal="left" vertical="top" wrapText="1"/>
    </xf>
    <xf numFmtId="0" fontId="25" fillId="2" borderId="47" xfId="0" applyFont="1" applyFill="1" applyBorder="1" applyAlignment="1">
      <alignment horizontal="left" vertical="top" wrapText="1"/>
    </xf>
    <xf numFmtId="0" fontId="18" fillId="4" borderId="51" xfId="0" applyFont="1" applyFill="1" applyBorder="1" applyAlignment="1">
      <alignment horizontal="left" vertical="top" wrapText="1"/>
    </xf>
    <xf numFmtId="0" fontId="18" fillId="4" borderId="39" xfId="0" applyFont="1" applyFill="1" applyBorder="1" applyAlignment="1">
      <alignment horizontal="left" vertical="top" wrapText="1"/>
    </xf>
    <xf numFmtId="0" fontId="18" fillId="4" borderId="2" xfId="0" applyFont="1" applyFill="1" applyBorder="1" applyAlignment="1">
      <alignment horizontal="left" vertical="top" wrapText="1"/>
    </xf>
    <xf numFmtId="0" fontId="1" fillId="0" borderId="0" xfId="0" applyFont="1" applyBorder="1" applyAlignment="1">
      <alignment horizontal="left" vertical="top"/>
    </xf>
    <xf numFmtId="0" fontId="4" fillId="4" borderId="71" xfId="0" applyFont="1" applyFill="1" applyBorder="1" applyAlignment="1">
      <alignment horizontal="center" vertical="center" wrapText="1"/>
    </xf>
    <xf numFmtId="0" fontId="73" fillId="0" borderId="4" xfId="0" applyFont="1" applyBorder="1" applyAlignment="1">
      <alignment horizontal="center" vertical="top" wrapText="1"/>
    </xf>
    <xf numFmtId="0" fontId="1" fillId="0" borderId="6" xfId="0" applyFont="1" applyBorder="1" applyAlignment="1">
      <alignment horizontal="center" vertical="top" wrapText="1"/>
    </xf>
    <xf numFmtId="0" fontId="1" fillId="0" borderId="16" xfId="0" applyFont="1" applyBorder="1" applyAlignment="1">
      <alignment horizontal="center" vertical="top" wrapText="1"/>
    </xf>
  </cellXfs>
  <cellStyles count="2">
    <cellStyle name="Currency" xfId="1" builtinId="4"/>
    <cellStyle name="Normal" xfId="0" builtinId="0"/>
  </cellStyles>
  <dxfs count="0"/>
  <tableStyles count="0" defaultTableStyle="TableStyleMedium2" defaultPivotStyle="PivotStyleLight16"/>
  <colors>
    <mruColors>
      <color rgb="FFFFFCF3"/>
      <color rgb="FFFFFF99"/>
      <color rgb="FFF2F7FC"/>
      <color rgb="FFE6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3.xml"/><Relationship Id="rId5" Type="http://schemas.openxmlformats.org/officeDocument/2006/relationships/sharedStrings" Target="sharedStrings.xml"/><Relationship Id="rId10" Type="http://schemas.openxmlformats.org/officeDocument/2006/relationships/customXml" Target="../customXml/item2.xml"/><Relationship Id="rId4" Type="http://schemas.openxmlformats.org/officeDocument/2006/relationships/styles" Target="styles.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21CF-57FF-4D25-99C1-105B1CBE7449}">
  <dimension ref="A1:DI91"/>
  <sheetViews>
    <sheetView tabSelected="1" view="pageLayout" zoomScale="135" zoomScaleNormal="130" zoomScalePageLayoutView="135" workbookViewId="0">
      <selection activeCell="C3" sqref="C3:D3"/>
    </sheetView>
  </sheetViews>
  <sheetFormatPr defaultRowHeight="13.2" x14ac:dyDescent="0.3"/>
  <cols>
    <col min="1" max="1" width="1.109375" style="5" customWidth="1"/>
    <col min="2" max="2" width="23.109375" style="10" customWidth="1"/>
    <col min="3" max="3" width="30.77734375" style="10" customWidth="1"/>
    <col min="4" max="4" width="9.33203125" style="10" customWidth="1"/>
    <col min="5" max="5" width="24.33203125" style="5" customWidth="1"/>
    <col min="6" max="6" width="13.77734375" style="11" customWidth="1"/>
    <col min="7" max="7" width="18" style="11" customWidth="1"/>
    <col min="8" max="8" width="10.88671875" style="15" customWidth="1"/>
    <col min="9" max="9" width="3.33203125" style="390" hidden="1" customWidth="1"/>
    <col min="10" max="10" width="3" style="373" customWidth="1"/>
    <col min="11" max="11" width="30.6640625" style="2" customWidth="1"/>
    <col min="12" max="13" width="8.88671875" style="2" customWidth="1"/>
    <col min="14" max="14" width="3.44140625" style="2" customWidth="1"/>
    <col min="15" max="15" width="28.33203125" style="374" customWidth="1"/>
    <col min="16" max="56" width="8.88671875" style="2"/>
    <col min="57" max="57" width="8.88671875" style="3"/>
    <col min="58" max="113" width="8.88671875" style="4"/>
    <col min="114" max="16384" width="8.88671875" style="5"/>
  </cols>
  <sheetData>
    <row r="1" spans="1:113" ht="19.8" customHeight="1" thickBot="1" x14ac:dyDescent="0.35">
      <c r="A1" s="526"/>
      <c r="B1" s="528" t="s">
        <v>235</v>
      </c>
      <c r="C1" s="529"/>
      <c r="D1" s="529"/>
      <c r="E1" s="529"/>
      <c r="F1" s="529"/>
      <c r="G1" s="529"/>
      <c r="H1" s="530"/>
      <c r="I1" s="385"/>
    </row>
    <row r="2" spans="1:113" ht="23.4" customHeight="1" thickBot="1" x14ac:dyDescent="0.35">
      <c r="A2" s="1"/>
      <c r="B2" s="527" t="s">
        <v>148</v>
      </c>
      <c r="C2" s="527"/>
      <c r="D2" s="527"/>
      <c r="E2" s="527"/>
      <c r="F2" s="527"/>
      <c r="G2" s="527"/>
      <c r="H2" s="527"/>
      <c r="I2" s="383"/>
    </row>
    <row r="3" spans="1:113" s="9" customFormat="1" ht="18" customHeight="1" x14ac:dyDescent="0.3">
      <c r="A3" s="327"/>
      <c r="B3" s="26" t="s">
        <v>7</v>
      </c>
      <c r="C3" s="423" t="s">
        <v>198</v>
      </c>
      <c r="D3" s="423"/>
      <c r="E3" s="28" t="s">
        <v>6</v>
      </c>
      <c r="F3" s="427"/>
      <c r="G3" s="427"/>
      <c r="H3" s="427"/>
      <c r="I3" s="384"/>
      <c r="J3" s="391"/>
      <c r="K3" s="8"/>
      <c r="L3" s="8"/>
      <c r="M3" s="8"/>
      <c r="N3" s="8"/>
      <c r="O3" s="396"/>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7"/>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row>
    <row r="4" spans="1:113" s="9" customFormat="1" ht="18" customHeight="1" x14ac:dyDescent="0.3">
      <c r="A4" s="327"/>
      <c r="B4" s="280"/>
      <c r="C4" s="424" t="s">
        <v>149</v>
      </c>
      <c r="D4" s="424"/>
      <c r="E4" s="438"/>
      <c r="F4" s="439"/>
      <c r="G4" s="439"/>
      <c r="H4" s="440"/>
      <c r="I4" s="384"/>
      <c r="J4" s="391"/>
      <c r="K4" s="8"/>
      <c r="L4" s="8"/>
      <c r="M4" s="8"/>
      <c r="N4" s="8"/>
      <c r="O4" s="396"/>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7"/>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row>
    <row r="5" spans="1:113" s="9" customFormat="1" ht="19.2" customHeight="1" x14ac:dyDescent="0.3">
      <c r="A5" s="327"/>
      <c r="B5" s="27" t="s">
        <v>8</v>
      </c>
      <c r="C5" s="428"/>
      <c r="D5" s="428"/>
      <c r="E5" s="428"/>
      <c r="F5" s="428"/>
      <c r="G5" s="428"/>
      <c r="H5" s="428"/>
      <c r="I5" s="344"/>
      <c r="J5" s="391"/>
      <c r="K5" s="8"/>
      <c r="L5" s="8"/>
      <c r="M5" s="8"/>
      <c r="N5" s="8"/>
      <c r="O5" s="396"/>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7"/>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row>
    <row r="6" spans="1:113" s="9" customFormat="1" ht="21" customHeight="1" x14ac:dyDescent="0.3">
      <c r="A6" s="327"/>
      <c r="B6" s="27" t="s">
        <v>9</v>
      </c>
      <c r="C6" s="425"/>
      <c r="D6" s="425"/>
      <c r="E6" s="27" t="s">
        <v>10</v>
      </c>
      <c r="F6" s="428"/>
      <c r="G6" s="428"/>
      <c r="H6" s="428"/>
      <c r="I6" s="384"/>
      <c r="J6" s="391"/>
      <c r="K6" s="8"/>
      <c r="L6" s="8"/>
      <c r="M6" s="8"/>
      <c r="N6" s="8"/>
      <c r="O6" s="396"/>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7"/>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row>
    <row r="7" spans="1:113" s="9" customFormat="1" ht="21" customHeight="1" x14ac:dyDescent="0.3">
      <c r="A7" s="327"/>
      <c r="B7" s="27" t="s">
        <v>12</v>
      </c>
      <c r="C7" s="425"/>
      <c r="D7" s="425"/>
      <c r="E7" s="24" t="s">
        <v>34</v>
      </c>
      <c r="F7" s="428"/>
      <c r="G7" s="428"/>
      <c r="H7" s="428"/>
      <c r="I7" s="344"/>
      <c r="J7" s="391"/>
      <c r="K7" s="8"/>
      <c r="L7" s="8"/>
      <c r="M7" s="8"/>
      <c r="N7" s="8"/>
      <c r="O7" s="396"/>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7"/>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row>
    <row r="8" spans="1:113" s="9" customFormat="1" ht="21" customHeight="1" x14ac:dyDescent="0.3">
      <c r="A8" s="327"/>
      <c r="B8" s="27" t="s">
        <v>11</v>
      </c>
      <c r="C8" s="425"/>
      <c r="D8" s="425"/>
      <c r="E8" s="27" t="s">
        <v>14</v>
      </c>
      <c r="F8" s="428"/>
      <c r="G8" s="428"/>
      <c r="H8" s="428"/>
      <c r="I8" s="384"/>
      <c r="J8" s="391"/>
      <c r="K8" s="8"/>
      <c r="L8" s="8"/>
      <c r="M8" s="8"/>
      <c r="N8" s="8"/>
      <c r="O8" s="396"/>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7"/>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row>
    <row r="9" spans="1:113" s="9" customFormat="1" ht="21" customHeight="1" x14ac:dyDescent="0.3">
      <c r="A9" s="327"/>
      <c r="B9" s="27" t="s">
        <v>13</v>
      </c>
      <c r="C9" s="425"/>
      <c r="D9" s="425"/>
      <c r="E9" s="21" t="s">
        <v>15</v>
      </c>
      <c r="F9" s="428"/>
      <c r="G9" s="428"/>
      <c r="H9" s="428"/>
      <c r="I9" s="344"/>
      <c r="J9" s="391"/>
      <c r="K9" s="8"/>
      <c r="L9" s="8"/>
      <c r="M9" s="8"/>
      <c r="N9" s="8"/>
      <c r="O9" s="396"/>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7"/>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row>
    <row r="10" spans="1:113" s="9" customFormat="1" ht="11.4" customHeight="1" x14ac:dyDescent="0.3">
      <c r="A10" s="327"/>
      <c r="B10" s="406"/>
      <c r="C10" s="407"/>
      <c r="D10" s="407"/>
      <c r="E10" s="426"/>
      <c r="F10" s="426"/>
      <c r="G10" s="407"/>
      <c r="H10" s="408"/>
      <c r="I10" s="384"/>
      <c r="J10" s="391"/>
      <c r="K10" s="8"/>
      <c r="L10" s="8"/>
      <c r="M10" s="8"/>
      <c r="N10" s="8"/>
      <c r="O10" s="396"/>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7"/>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row>
    <row r="11" spans="1:113" s="9" customFormat="1" ht="21" customHeight="1" x14ac:dyDescent="0.3">
      <c r="A11" s="327"/>
      <c r="B11" s="27" t="s">
        <v>16</v>
      </c>
      <c r="C11" s="425"/>
      <c r="D11" s="429"/>
      <c r="E11" s="441" t="s">
        <v>227</v>
      </c>
      <c r="F11" s="442"/>
      <c r="G11" s="433"/>
      <c r="H11" s="434"/>
      <c r="I11" s="344"/>
      <c r="J11" s="391"/>
      <c r="K11" s="8"/>
      <c r="L11" s="8"/>
      <c r="M11" s="8"/>
      <c r="N11" s="8"/>
      <c r="O11" s="396"/>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7"/>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row>
    <row r="12" spans="1:113" s="9" customFormat="1" ht="21.6" customHeight="1" x14ac:dyDescent="0.3">
      <c r="A12" s="327"/>
      <c r="B12" s="27" t="s">
        <v>226</v>
      </c>
      <c r="C12" s="435"/>
      <c r="D12" s="435"/>
      <c r="E12" s="436"/>
      <c r="F12" s="436"/>
      <c r="G12" s="435"/>
      <c r="H12" s="435"/>
      <c r="I12" s="344"/>
      <c r="J12" s="391"/>
      <c r="K12" s="8"/>
      <c r="L12" s="8"/>
      <c r="M12" s="8"/>
      <c r="N12" s="8"/>
      <c r="O12" s="396"/>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7"/>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row>
    <row r="13" spans="1:113" s="9" customFormat="1" ht="9" customHeight="1" thickBot="1" x14ac:dyDescent="0.35">
      <c r="A13" s="327"/>
      <c r="B13" s="341"/>
      <c r="C13" s="342"/>
      <c r="D13" s="342"/>
      <c r="E13" s="343"/>
      <c r="F13" s="8"/>
      <c r="G13" s="8"/>
      <c r="H13" s="344"/>
      <c r="I13" s="344"/>
      <c r="J13" s="391"/>
      <c r="K13" s="8"/>
      <c r="L13" s="8"/>
      <c r="M13" s="8"/>
      <c r="N13" s="8"/>
      <c r="O13" s="396"/>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7"/>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row>
    <row r="14" spans="1:113" s="9" customFormat="1" ht="19.2" customHeight="1" thickBot="1" x14ac:dyDescent="0.35">
      <c r="A14" s="327"/>
      <c r="B14" s="430" t="s">
        <v>150</v>
      </c>
      <c r="C14" s="431"/>
      <c r="D14" s="431"/>
      <c r="E14" s="431"/>
      <c r="F14" s="431"/>
      <c r="G14" s="431"/>
      <c r="H14" s="432"/>
      <c r="I14" s="344"/>
      <c r="J14" s="391"/>
      <c r="K14" s="8"/>
      <c r="L14" s="8"/>
      <c r="M14" s="8"/>
      <c r="N14" s="8"/>
      <c r="O14" s="396"/>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7"/>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row>
    <row r="15" spans="1:113" s="9" customFormat="1" ht="6" customHeight="1" x14ac:dyDescent="0.3">
      <c r="A15" s="327"/>
      <c r="B15" s="443"/>
      <c r="C15" s="444"/>
      <c r="D15" s="444"/>
      <c r="E15" s="444"/>
      <c r="F15" s="444"/>
      <c r="G15" s="444"/>
      <c r="H15" s="445"/>
      <c r="I15" s="344"/>
      <c r="J15" s="391"/>
      <c r="K15" s="8"/>
      <c r="L15" s="8"/>
      <c r="M15" s="8"/>
      <c r="N15" s="8"/>
      <c r="O15" s="396"/>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7"/>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row>
    <row r="16" spans="1:113" ht="21" customHeight="1" x14ac:dyDescent="0.3">
      <c r="A16" s="1"/>
      <c r="B16" s="437" t="s">
        <v>33</v>
      </c>
      <c r="C16" s="437"/>
      <c r="D16" s="29"/>
      <c r="E16" s="420"/>
      <c r="F16" s="421"/>
      <c r="G16" s="421"/>
      <c r="H16" s="422"/>
      <c r="I16" s="385"/>
    </row>
    <row r="17" spans="1:113" s="9" customFormat="1" ht="29.4" customHeight="1" x14ac:dyDescent="0.3">
      <c r="A17" s="327"/>
      <c r="B17" s="446" t="s">
        <v>194</v>
      </c>
      <c r="C17" s="446"/>
      <c r="D17" s="446"/>
      <c r="E17" s="404" t="s">
        <v>228</v>
      </c>
      <c r="F17" s="404"/>
      <c r="G17" s="404"/>
      <c r="H17" s="29"/>
      <c r="I17" s="344"/>
      <c r="J17" s="392"/>
      <c r="K17" s="8"/>
      <c r="L17" s="8"/>
      <c r="M17" s="8"/>
      <c r="N17" s="8"/>
      <c r="O17" s="396"/>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7"/>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row>
    <row r="18" spans="1:113" ht="14.4" customHeight="1" x14ac:dyDescent="0.3">
      <c r="A18" s="1"/>
      <c r="B18" s="406"/>
      <c r="C18" s="407"/>
      <c r="D18" s="408"/>
      <c r="E18" s="404" t="s">
        <v>229</v>
      </c>
      <c r="F18" s="404"/>
      <c r="G18" s="404"/>
      <c r="H18" s="29"/>
      <c r="I18" s="385"/>
      <c r="J18" s="402"/>
      <c r="K18" s="403"/>
      <c r="L18" s="403"/>
    </row>
    <row r="19" spans="1:113" ht="30" customHeight="1" x14ac:dyDescent="0.3">
      <c r="A19" s="1"/>
      <c r="B19" s="437" t="s">
        <v>189</v>
      </c>
      <c r="C19" s="437"/>
      <c r="D19" s="29"/>
      <c r="E19" s="420"/>
      <c r="F19" s="421"/>
      <c r="G19" s="421"/>
      <c r="H19" s="422"/>
      <c r="I19" s="385"/>
      <c r="J19" s="402"/>
      <c r="K19" s="403"/>
      <c r="L19" s="403"/>
    </row>
    <row r="20" spans="1:113" ht="27.6" customHeight="1" x14ac:dyDescent="0.3">
      <c r="A20" s="1"/>
      <c r="B20" s="404" t="s">
        <v>190</v>
      </c>
      <c r="C20" s="404"/>
      <c r="D20" s="29"/>
      <c r="E20" s="411" t="s">
        <v>191</v>
      </c>
      <c r="F20" s="412"/>
      <c r="G20" s="413"/>
      <c r="H20" s="29"/>
      <c r="I20" s="385"/>
      <c r="J20" s="402"/>
      <c r="K20" s="403"/>
    </row>
    <row r="21" spans="1:113" ht="27" customHeight="1" x14ac:dyDescent="0.3">
      <c r="A21" s="1"/>
      <c r="B21" s="404" t="s">
        <v>193</v>
      </c>
      <c r="C21" s="404"/>
      <c r="D21" s="29"/>
      <c r="E21" s="406"/>
      <c r="F21" s="407"/>
      <c r="G21" s="407"/>
      <c r="H21" s="408"/>
      <c r="I21" s="385"/>
      <c r="J21" s="402"/>
      <c r="K21" s="403"/>
    </row>
    <row r="22" spans="1:113" ht="30" customHeight="1" x14ac:dyDescent="0.3">
      <c r="A22" s="1"/>
      <c r="B22" s="404" t="s">
        <v>192</v>
      </c>
      <c r="C22" s="404"/>
      <c r="D22" s="29"/>
      <c r="E22" s="416"/>
      <c r="F22" s="417"/>
      <c r="G22" s="417"/>
      <c r="H22" s="418"/>
      <c r="I22" s="385"/>
      <c r="J22" s="402"/>
      <c r="K22" s="403"/>
    </row>
    <row r="23" spans="1:113" s="287" customFormat="1" ht="25.2" customHeight="1" x14ac:dyDescent="0.3">
      <c r="A23" s="329"/>
      <c r="B23" s="405" t="s">
        <v>208</v>
      </c>
      <c r="C23" s="405"/>
      <c r="D23" s="405"/>
      <c r="E23" s="405"/>
      <c r="F23" s="405"/>
      <c r="G23" s="405"/>
      <c r="H23" s="405"/>
      <c r="I23" s="386"/>
      <c r="J23" s="393"/>
      <c r="K23" s="286"/>
      <c r="L23" s="286"/>
      <c r="M23" s="286"/>
      <c r="N23" s="286"/>
      <c r="O23" s="397"/>
      <c r="P23" s="286"/>
      <c r="Q23" s="286"/>
      <c r="R23" s="286"/>
      <c r="S23" s="286"/>
      <c r="T23" s="286"/>
      <c r="U23" s="286"/>
      <c r="V23" s="286"/>
      <c r="W23" s="286"/>
      <c r="X23" s="286"/>
      <c r="Y23" s="286"/>
      <c r="Z23" s="286"/>
      <c r="AA23" s="286"/>
      <c r="AB23" s="286"/>
      <c r="AC23" s="286"/>
      <c r="AD23" s="286"/>
      <c r="AE23" s="286"/>
      <c r="AF23" s="286"/>
      <c r="AG23" s="286"/>
      <c r="AH23" s="286"/>
      <c r="AI23" s="286"/>
      <c r="AJ23" s="286"/>
      <c r="AK23" s="286"/>
      <c r="AL23" s="286"/>
      <c r="AM23" s="286"/>
      <c r="AN23" s="286"/>
      <c r="AO23" s="286"/>
      <c r="AP23" s="286"/>
      <c r="AQ23" s="286"/>
      <c r="AR23" s="286"/>
      <c r="AS23" s="286"/>
      <c r="AT23" s="286"/>
      <c r="AU23" s="286"/>
      <c r="AV23" s="286"/>
      <c r="AW23" s="286"/>
      <c r="AX23" s="286"/>
      <c r="AY23" s="286"/>
      <c r="AZ23" s="286"/>
      <c r="BA23" s="286"/>
      <c r="BB23" s="286"/>
      <c r="BC23" s="286"/>
      <c r="BD23" s="286"/>
      <c r="BE23" s="284"/>
      <c r="BF23" s="285"/>
      <c r="BG23" s="285"/>
      <c r="BH23" s="285"/>
      <c r="BI23" s="285"/>
      <c r="BJ23" s="285"/>
      <c r="BK23" s="285"/>
      <c r="BL23" s="285"/>
      <c r="BM23" s="285"/>
      <c r="BN23" s="285"/>
      <c r="BO23" s="285"/>
      <c r="BP23" s="285"/>
      <c r="BQ23" s="285"/>
      <c r="BR23" s="285"/>
      <c r="BS23" s="285"/>
      <c r="BT23" s="285"/>
      <c r="BU23" s="285"/>
      <c r="BV23" s="285"/>
      <c r="BW23" s="285"/>
      <c r="BX23" s="285"/>
      <c r="BY23" s="285"/>
      <c r="BZ23" s="285"/>
      <c r="CA23" s="285"/>
      <c r="CB23" s="285"/>
      <c r="CC23" s="285"/>
      <c r="CD23" s="285"/>
      <c r="CE23" s="285"/>
      <c r="CF23" s="285"/>
      <c r="CG23" s="285"/>
      <c r="CH23" s="285"/>
      <c r="CI23" s="285"/>
      <c r="CJ23" s="285"/>
      <c r="CK23" s="285"/>
      <c r="CL23" s="285"/>
      <c r="CM23" s="285"/>
      <c r="CN23" s="285"/>
      <c r="CO23" s="285"/>
      <c r="CP23" s="285"/>
      <c r="CQ23" s="285"/>
      <c r="CR23" s="285"/>
      <c r="CS23" s="285"/>
      <c r="CT23" s="285"/>
      <c r="CU23" s="285"/>
      <c r="CV23" s="285"/>
      <c r="CW23" s="285"/>
      <c r="CX23" s="285"/>
      <c r="CY23" s="285"/>
      <c r="CZ23" s="285"/>
      <c r="DA23" s="285"/>
      <c r="DB23" s="285"/>
      <c r="DC23" s="285"/>
      <c r="DD23" s="285"/>
      <c r="DE23" s="285"/>
      <c r="DF23" s="285"/>
      <c r="DG23" s="285"/>
      <c r="DH23" s="285"/>
      <c r="DI23" s="285"/>
    </row>
    <row r="24" spans="1:113" s="377" customFormat="1" ht="10.8" customHeight="1" x14ac:dyDescent="0.3">
      <c r="A24" s="375"/>
      <c r="B24" s="382" t="s">
        <v>207</v>
      </c>
      <c r="C24" s="376"/>
      <c r="D24" s="376"/>
      <c r="E24" s="376"/>
      <c r="F24" s="376"/>
      <c r="G24" s="376"/>
      <c r="H24" s="376"/>
      <c r="I24" s="387"/>
      <c r="J24" s="393"/>
      <c r="K24" s="286"/>
      <c r="L24" s="286"/>
      <c r="M24" s="286"/>
      <c r="N24" s="286"/>
      <c r="O24" s="397"/>
      <c r="P24" s="286"/>
      <c r="Q24" s="286"/>
      <c r="R24" s="286"/>
      <c r="S24" s="286"/>
      <c r="T24" s="286"/>
      <c r="U24" s="286"/>
      <c r="V24" s="286"/>
      <c r="W24" s="286"/>
      <c r="X24" s="286"/>
      <c r="Y24" s="286"/>
      <c r="Z24" s="286"/>
      <c r="AA24" s="286"/>
      <c r="AB24" s="286"/>
      <c r="AC24" s="286"/>
      <c r="AD24" s="286"/>
      <c r="AE24" s="286"/>
      <c r="AF24" s="286"/>
      <c r="AG24" s="286"/>
      <c r="AH24" s="286"/>
      <c r="AI24" s="286"/>
      <c r="AJ24" s="286"/>
      <c r="AK24" s="286"/>
      <c r="AL24" s="286"/>
      <c r="AM24" s="286"/>
      <c r="AN24" s="286"/>
      <c r="AO24" s="286"/>
      <c r="AP24" s="286"/>
      <c r="AQ24" s="286"/>
      <c r="AR24" s="286"/>
      <c r="AS24" s="286"/>
      <c r="AT24" s="286"/>
      <c r="AU24" s="286"/>
      <c r="AV24" s="286"/>
      <c r="AW24" s="286"/>
      <c r="AX24" s="286"/>
      <c r="AY24" s="286"/>
      <c r="AZ24" s="286"/>
      <c r="BA24" s="286"/>
      <c r="BB24" s="286"/>
      <c r="BC24" s="286"/>
      <c r="BD24" s="286"/>
      <c r="BE24" s="284"/>
      <c r="BF24" s="285"/>
      <c r="BG24" s="285"/>
      <c r="BH24" s="285"/>
      <c r="BI24" s="285"/>
      <c r="BJ24" s="285"/>
      <c r="BK24" s="285"/>
      <c r="BL24" s="285"/>
      <c r="BM24" s="285"/>
      <c r="BN24" s="285"/>
      <c r="BO24" s="285"/>
      <c r="BP24" s="285"/>
      <c r="BQ24" s="285"/>
      <c r="BR24" s="285"/>
      <c r="BS24" s="285"/>
      <c r="BT24" s="285"/>
      <c r="BU24" s="285"/>
      <c r="BV24" s="285"/>
      <c r="BW24" s="285"/>
      <c r="BX24" s="285"/>
      <c r="BY24" s="285"/>
      <c r="BZ24" s="285"/>
      <c r="CA24" s="285"/>
      <c r="CB24" s="285"/>
      <c r="CC24" s="285"/>
      <c r="CD24" s="285"/>
      <c r="CE24" s="285"/>
      <c r="CF24" s="285"/>
      <c r="CG24" s="285"/>
      <c r="CH24" s="285"/>
      <c r="CI24" s="285"/>
      <c r="CJ24" s="285"/>
      <c r="CK24" s="285"/>
      <c r="CL24" s="285"/>
      <c r="CM24" s="285"/>
      <c r="CN24" s="285"/>
      <c r="CO24" s="285"/>
      <c r="CP24" s="285"/>
      <c r="CQ24" s="285"/>
      <c r="CR24" s="285"/>
      <c r="CS24" s="285"/>
      <c r="CT24" s="285"/>
    </row>
    <row r="25" spans="1:113" s="9" customFormat="1" ht="17.399999999999999" customHeight="1" thickBot="1" x14ac:dyDescent="0.35">
      <c r="A25" s="327"/>
      <c r="B25" s="448" t="s">
        <v>20</v>
      </c>
      <c r="C25" s="449"/>
      <c r="D25" s="449"/>
      <c r="E25" s="449"/>
      <c r="F25" s="449"/>
      <c r="G25" s="449"/>
      <c r="H25" s="450"/>
      <c r="I25" s="385"/>
      <c r="J25" s="391"/>
      <c r="K25" s="8"/>
      <c r="L25" s="8"/>
      <c r="M25" s="8"/>
      <c r="N25" s="8"/>
      <c r="O25" s="396"/>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7"/>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row>
    <row r="26" spans="1:113" ht="55.2" customHeight="1" x14ac:dyDescent="0.3">
      <c r="A26" s="328"/>
      <c r="B26" s="454" t="s">
        <v>200</v>
      </c>
      <c r="C26" s="455"/>
      <c r="D26" s="455"/>
      <c r="E26" s="455"/>
      <c r="F26" s="455"/>
      <c r="G26" s="455"/>
      <c r="H26" s="456"/>
      <c r="I26" s="388"/>
      <c r="J26" s="394"/>
      <c r="L26" s="398"/>
      <c r="M26" s="374"/>
    </row>
    <row r="27" spans="1:113" ht="15.6" customHeight="1" x14ac:dyDescent="0.3">
      <c r="A27" s="1"/>
      <c r="B27" s="350" t="s">
        <v>21</v>
      </c>
      <c r="C27" s="16"/>
      <c r="D27" s="404" t="s">
        <v>23</v>
      </c>
      <c r="E27" s="404"/>
      <c r="F27" s="404"/>
      <c r="G27" s="404"/>
      <c r="H27" s="29"/>
      <c r="I27" s="388">
        <f>IF(H27="Yes",1,0)</f>
        <v>0</v>
      </c>
      <c r="J27" s="395"/>
      <c r="L27" s="398"/>
    </row>
    <row r="28" spans="1:113" ht="15.6" customHeight="1" x14ac:dyDescent="0.3">
      <c r="A28" s="1"/>
      <c r="B28" s="420"/>
      <c r="C28" s="422"/>
      <c r="D28" s="404" t="s">
        <v>225</v>
      </c>
      <c r="E28" s="404"/>
      <c r="F28" s="404"/>
      <c r="G28" s="404"/>
      <c r="H28" s="29"/>
      <c r="I28" s="388">
        <f>IF(H28="Yes",1,0)</f>
        <v>0</v>
      </c>
      <c r="J28" s="395"/>
      <c r="L28" s="398"/>
    </row>
    <row r="29" spans="1:113" ht="4.8" customHeight="1" x14ac:dyDescent="0.3">
      <c r="A29" s="1"/>
      <c r="B29" s="420"/>
      <c r="C29" s="421"/>
      <c r="D29" s="421"/>
      <c r="E29" s="421"/>
      <c r="F29" s="421"/>
      <c r="G29" s="421"/>
      <c r="H29" s="422"/>
      <c r="I29" s="388"/>
      <c r="J29" s="395"/>
      <c r="L29" s="398"/>
    </row>
    <row r="30" spans="1:113" ht="17.399999999999999" customHeight="1" x14ac:dyDescent="0.3">
      <c r="A30" s="1"/>
      <c r="B30" s="350" t="s">
        <v>22</v>
      </c>
      <c r="C30" s="351"/>
      <c r="D30" s="351"/>
      <c r="E30" s="352"/>
      <c r="F30" s="353"/>
      <c r="G30" s="354"/>
      <c r="H30" s="25"/>
      <c r="I30" s="388"/>
      <c r="J30" s="395"/>
      <c r="L30" s="398"/>
    </row>
    <row r="31" spans="1:113" ht="17.399999999999999" customHeight="1" x14ac:dyDescent="0.3">
      <c r="A31" s="1"/>
      <c r="B31" s="16"/>
      <c r="C31" s="404" t="s">
        <v>156</v>
      </c>
      <c r="D31" s="404"/>
      <c r="E31" s="404"/>
      <c r="F31" s="404"/>
      <c r="G31" s="404"/>
      <c r="H31" s="29"/>
      <c r="I31" s="388">
        <f t="shared" ref="I31:I37" si="0">IF(H31="Yes",1,0)</f>
        <v>0</v>
      </c>
      <c r="J31" s="395"/>
      <c r="L31" s="398"/>
    </row>
    <row r="32" spans="1:113" ht="17.399999999999999" customHeight="1" x14ac:dyDescent="0.3">
      <c r="A32" s="1"/>
      <c r="B32" s="16"/>
      <c r="C32" s="404" t="s">
        <v>157</v>
      </c>
      <c r="D32" s="404"/>
      <c r="E32" s="404"/>
      <c r="F32" s="404"/>
      <c r="G32" s="404"/>
      <c r="H32" s="29"/>
      <c r="I32" s="388">
        <f t="shared" si="0"/>
        <v>0</v>
      </c>
      <c r="J32" s="395"/>
      <c r="L32" s="398"/>
    </row>
    <row r="33" spans="1:113" ht="17.399999999999999" customHeight="1" x14ac:dyDescent="0.3">
      <c r="A33" s="1"/>
      <c r="B33" s="16"/>
      <c r="C33" s="404" t="s">
        <v>158</v>
      </c>
      <c r="D33" s="404"/>
      <c r="E33" s="404"/>
      <c r="F33" s="404"/>
      <c r="G33" s="404"/>
      <c r="H33" s="29"/>
      <c r="I33" s="388">
        <f t="shared" si="0"/>
        <v>0</v>
      </c>
      <c r="J33" s="395"/>
      <c r="L33" s="398"/>
    </row>
    <row r="34" spans="1:113" ht="17.399999999999999" customHeight="1" x14ac:dyDescent="0.3">
      <c r="A34" s="1"/>
      <c r="B34" s="16"/>
      <c r="C34" s="404" t="s">
        <v>159</v>
      </c>
      <c r="D34" s="404"/>
      <c r="E34" s="404"/>
      <c r="F34" s="404"/>
      <c r="G34" s="404"/>
      <c r="H34" s="29"/>
      <c r="I34" s="388">
        <f t="shared" si="0"/>
        <v>0</v>
      </c>
      <c r="J34" s="395"/>
      <c r="L34" s="398"/>
    </row>
    <row r="35" spans="1:113" ht="17.399999999999999" customHeight="1" x14ac:dyDescent="0.3">
      <c r="A35" s="1"/>
      <c r="B35" s="16"/>
      <c r="C35" s="404" t="s">
        <v>160</v>
      </c>
      <c r="D35" s="404"/>
      <c r="E35" s="404"/>
      <c r="F35" s="404"/>
      <c r="G35" s="404"/>
      <c r="H35" s="29"/>
      <c r="I35" s="388">
        <f t="shared" si="0"/>
        <v>0</v>
      </c>
      <c r="J35" s="395"/>
      <c r="L35" s="398"/>
    </row>
    <row r="36" spans="1:113" ht="17.399999999999999" customHeight="1" x14ac:dyDescent="0.3">
      <c r="A36" s="1"/>
      <c r="B36" s="16"/>
      <c r="C36" s="404" t="s">
        <v>161</v>
      </c>
      <c r="D36" s="404"/>
      <c r="E36" s="404"/>
      <c r="F36" s="404"/>
      <c r="G36" s="404"/>
      <c r="H36" s="29"/>
      <c r="I36" s="388">
        <f t="shared" si="0"/>
        <v>0</v>
      </c>
      <c r="J36" s="395"/>
      <c r="L36" s="398"/>
    </row>
    <row r="37" spans="1:113" ht="27" customHeight="1" x14ac:dyDescent="0.3">
      <c r="A37" s="1"/>
      <c r="B37" s="16"/>
      <c r="C37" s="404" t="s">
        <v>29</v>
      </c>
      <c r="D37" s="404"/>
      <c r="E37" s="404"/>
      <c r="F37" s="404"/>
      <c r="G37" s="404"/>
      <c r="H37" s="29"/>
      <c r="I37" s="388">
        <f t="shared" si="0"/>
        <v>0</v>
      </c>
      <c r="J37" s="395"/>
      <c r="L37" s="398"/>
    </row>
    <row r="38" spans="1:113" ht="21" customHeight="1" x14ac:dyDescent="0.3">
      <c r="A38" s="1"/>
      <c r="B38" s="16"/>
      <c r="C38" s="414" t="s">
        <v>162</v>
      </c>
      <c r="D38" s="404"/>
      <c r="E38" s="404"/>
      <c r="F38" s="404"/>
      <c r="G38" s="404"/>
      <c r="H38" s="281" t="str">
        <f>IF(I38=9,"YES","NO")</f>
        <v>NO</v>
      </c>
      <c r="I38" s="388">
        <f>SUM(I27:J37)</f>
        <v>0</v>
      </c>
      <c r="J38" s="395"/>
      <c r="L38" s="398"/>
    </row>
    <row r="39" spans="1:113" ht="44.4" customHeight="1" x14ac:dyDescent="0.3">
      <c r="A39" s="1"/>
      <c r="B39" s="411" t="s">
        <v>223</v>
      </c>
      <c r="C39" s="412"/>
      <c r="D39" s="412"/>
      <c r="E39" s="412"/>
      <c r="F39" s="412"/>
      <c r="G39" s="413"/>
      <c r="H39" s="25"/>
      <c r="I39" s="388"/>
      <c r="J39" s="395"/>
      <c r="L39" s="398"/>
    </row>
    <row r="40" spans="1:113" ht="18" customHeight="1" x14ac:dyDescent="0.3">
      <c r="A40" s="1"/>
      <c r="B40" s="16"/>
      <c r="C40" s="411" t="s">
        <v>213</v>
      </c>
      <c r="D40" s="412"/>
      <c r="E40" s="412" t="s">
        <v>210</v>
      </c>
      <c r="F40" s="412"/>
      <c r="G40" s="413"/>
      <c r="H40" s="372"/>
      <c r="I40" s="388">
        <f t="shared" ref="I40:I44" si="1">IF(H40="Yes",1,0)</f>
        <v>0</v>
      </c>
      <c r="J40" s="395"/>
      <c r="L40" s="398"/>
    </row>
    <row r="41" spans="1:113" ht="16.8" customHeight="1" x14ac:dyDescent="0.3">
      <c r="A41" s="1"/>
      <c r="B41" s="16"/>
      <c r="C41" s="411" t="s">
        <v>214</v>
      </c>
      <c r="D41" s="412"/>
      <c r="E41" s="412" t="s">
        <v>210</v>
      </c>
      <c r="F41" s="412"/>
      <c r="G41" s="413"/>
      <c r="H41" s="372"/>
      <c r="I41" s="388">
        <f t="shared" si="1"/>
        <v>0</v>
      </c>
      <c r="J41" s="395"/>
      <c r="L41" s="398"/>
    </row>
    <row r="42" spans="1:113" ht="17.399999999999999" customHeight="1" x14ac:dyDescent="0.3">
      <c r="A42" s="1"/>
      <c r="B42" s="16"/>
      <c r="C42" s="411" t="s">
        <v>216</v>
      </c>
      <c r="D42" s="412"/>
      <c r="E42" s="412" t="s">
        <v>211</v>
      </c>
      <c r="F42" s="412"/>
      <c r="G42" s="413"/>
      <c r="H42" s="372"/>
      <c r="I42" s="388">
        <f t="shared" si="1"/>
        <v>0</v>
      </c>
      <c r="J42" s="395"/>
      <c r="L42" s="398"/>
    </row>
    <row r="43" spans="1:113" ht="15" customHeight="1" x14ac:dyDescent="0.3">
      <c r="A43" s="1"/>
      <c r="B43" s="16"/>
      <c r="C43" s="411" t="s">
        <v>215</v>
      </c>
      <c r="D43" s="412"/>
      <c r="E43" s="412" t="s">
        <v>212</v>
      </c>
      <c r="F43" s="412"/>
      <c r="G43" s="413"/>
      <c r="H43" s="372"/>
      <c r="I43" s="388">
        <f t="shared" si="1"/>
        <v>0</v>
      </c>
      <c r="J43" s="395"/>
      <c r="L43" s="398"/>
    </row>
    <row r="44" spans="1:113" ht="15" customHeight="1" x14ac:dyDescent="0.3">
      <c r="A44" s="1"/>
      <c r="B44" s="340"/>
      <c r="C44" s="415"/>
      <c r="D44" s="415"/>
      <c r="E44" s="415"/>
      <c r="F44" s="415"/>
      <c r="G44" s="415"/>
      <c r="H44" s="355"/>
      <c r="I44" s="388">
        <f t="shared" si="1"/>
        <v>0</v>
      </c>
      <c r="J44" s="395"/>
      <c r="L44" s="398"/>
    </row>
    <row r="45" spans="1:113" s="9" customFormat="1" ht="13.2" customHeight="1" x14ac:dyDescent="0.3">
      <c r="A45" s="327"/>
      <c r="B45" s="347"/>
      <c r="C45" s="348"/>
      <c r="D45" s="349"/>
      <c r="E45" s="343"/>
      <c r="F45" s="8"/>
      <c r="G45" s="8"/>
      <c r="H45" s="344"/>
      <c r="I45" s="344"/>
      <c r="J45" s="391"/>
      <c r="K45" s="8"/>
      <c r="L45" s="8"/>
      <c r="M45" s="8"/>
      <c r="N45" s="8"/>
      <c r="O45" s="396"/>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7"/>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row>
    <row r="46" spans="1:113" ht="39" customHeight="1" x14ac:dyDescent="0.3">
      <c r="A46" s="1"/>
      <c r="B46" s="345" t="s">
        <v>17</v>
      </c>
      <c r="C46" s="12"/>
      <c r="D46" s="346" t="s">
        <v>19</v>
      </c>
      <c r="E46" s="403"/>
      <c r="F46" s="403"/>
      <c r="G46" s="378"/>
      <c r="H46" s="17"/>
      <c r="I46" s="385"/>
      <c r="O46" s="399"/>
    </row>
    <row r="47" spans="1:113" ht="37.799999999999997" customHeight="1" x14ac:dyDescent="0.3">
      <c r="A47" s="1"/>
      <c r="B47" s="352" t="s">
        <v>18</v>
      </c>
      <c r="C47" s="353"/>
      <c r="D47" s="18" t="s">
        <v>19</v>
      </c>
      <c r="E47" s="484"/>
      <c r="F47" s="484"/>
      <c r="G47" s="19"/>
      <c r="H47" s="20"/>
      <c r="I47" s="385"/>
      <c r="O47" s="399"/>
    </row>
    <row r="48" spans="1:113" s="9" customFormat="1" ht="9" customHeight="1" x14ac:dyDescent="0.3">
      <c r="A48" s="327"/>
      <c r="B48" s="356"/>
      <c r="C48" s="357"/>
      <c r="D48" s="357"/>
      <c r="E48" s="357"/>
      <c r="F48" s="357"/>
      <c r="G48" s="357"/>
      <c r="H48" s="358"/>
      <c r="I48" s="17"/>
      <c r="J48" s="391"/>
      <c r="K48" s="8"/>
      <c r="L48" s="8"/>
      <c r="M48" s="8"/>
      <c r="N48" s="8"/>
      <c r="O48" s="396"/>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7"/>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row>
    <row r="49" spans="1:113" s="9" customFormat="1" ht="16.8" customHeight="1" thickBot="1" x14ac:dyDescent="0.35">
      <c r="A49" s="327"/>
      <c r="B49" s="419" t="s">
        <v>45</v>
      </c>
      <c r="C49" s="419"/>
      <c r="D49" s="419"/>
      <c r="E49" s="419"/>
      <c r="F49" s="419"/>
      <c r="G49" s="419"/>
      <c r="H49" s="419"/>
      <c r="I49" s="17"/>
      <c r="J49" s="391"/>
      <c r="K49" s="8"/>
      <c r="L49" s="8"/>
      <c r="M49" s="8"/>
      <c r="N49" s="8"/>
      <c r="O49" s="396"/>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7"/>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row>
    <row r="50" spans="1:113" s="9" customFormat="1" ht="8.4" customHeight="1" x14ac:dyDescent="0.3">
      <c r="A50" s="327"/>
      <c r="B50" s="356"/>
      <c r="C50" s="357"/>
      <c r="D50" s="357"/>
      <c r="E50" s="357"/>
      <c r="F50" s="357"/>
      <c r="G50" s="357"/>
      <c r="H50" s="358"/>
      <c r="I50" s="17"/>
      <c r="J50" s="391"/>
      <c r="K50" s="8"/>
      <c r="L50" s="8"/>
      <c r="M50" s="8"/>
      <c r="N50" s="8"/>
      <c r="O50" s="396"/>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7"/>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row>
    <row r="51" spans="1:113" s="9" customFormat="1" ht="16.8" customHeight="1" x14ac:dyDescent="0.3">
      <c r="A51" s="327"/>
      <c r="B51" s="485" t="s">
        <v>38</v>
      </c>
      <c r="C51" s="485"/>
      <c r="D51" s="485"/>
      <c r="E51" s="485"/>
      <c r="F51" s="485"/>
      <c r="G51" s="485"/>
      <c r="H51" s="485"/>
      <c r="I51" s="17"/>
      <c r="J51" s="391"/>
      <c r="K51" s="8"/>
      <c r="L51" s="8"/>
      <c r="M51" s="8"/>
      <c r="N51" s="8"/>
      <c r="O51" s="396"/>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7"/>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row>
    <row r="52" spans="1:113" ht="16.8" customHeight="1" x14ac:dyDescent="0.3">
      <c r="A52" s="1"/>
      <c r="B52" s="437" t="s">
        <v>31</v>
      </c>
      <c r="C52" s="437"/>
      <c r="D52" s="29"/>
      <c r="E52" s="437" t="s">
        <v>32</v>
      </c>
      <c r="F52" s="437"/>
      <c r="G52" s="437"/>
      <c r="H52" s="29"/>
      <c r="I52" s="385"/>
    </row>
    <row r="53" spans="1:113" ht="8.4" customHeight="1" x14ac:dyDescent="0.3">
      <c r="A53" s="1"/>
      <c r="B53" s="451"/>
      <c r="C53" s="452"/>
      <c r="D53" s="452"/>
      <c r="E53" s="452"/>
      <c r="F53" s="452"/>
      <c r="G53" s="452"/>
      <c r="H53" s="453"/>
      <c r="I53" s="389"/>
    </row>
    <row r="54" spans="1:113" s="9" customFormat="1" ht="16.8" customHeight="1" x14ac:dyDescent="0.3">
      <c r="A54" s="327"/>
      <c r="B54" s="447" t="s">
        <v>39</v>
      </c>
      <c r="C54" s="447"/>
      <c r="D54" s="447"/>
      <c r="E54" s="447"/>
      <c r="F54" s="447"/>
      <c r="G54" s="447"/>
      <c r="H54" s="447"/>
      <c r="I54" s="17"/>
      <c r="J54" s="373"/>
      <c r="K54" s="8"/>
      <c r="L54" s="8"/>
      <c r="M54" s="8"/>
      <c r="N54" s="8"/>
      <c r="O54" s="396"/>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7"/>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row>
    <row r="55" spans="1:113" ht="16.8" customHeight="1" x14ac:dyDescent="0.3">
      <c r="A55" s="1"/>
      <c r="B55" s="437" t="s">
        <v>24</v>
      </c>
      <c r="C55" s="437"/>
      <c r="D55" s="359"/>
      <c r="E55" s="437" t="s">
        <v>230</v>
      </c>
      <c r="F55" s="437"/>
      <c r="G55" s="437"/>
      <c r="H55" s="359"/>
      <c r="I55" s="385"/>
    </row>
    <row r="56" spans="1:113" ht="18" customHeight="1" x14ac:dyDescent="0.3">
      <c r="A56" s="1"/>
      <c r="B56" s="404" t="s">
        <v>25</v>
      </c>
      <c r="C56" s="404"/>
      <c r="D56" s="359"/>
      <c r="E56" s="411" t="s">
        <v>4</v>
      </c>
      <c r="F56" s="412"/>
      <c r="G56" s="413"/>
      <c r="H56" s="359"/>
      <c r="I56" s="385"/>
      <c r="J56" s="409"/>
      <c r="K56" s="410"/>
      <c r="L56" s="410"/>
    </row>
    <row r="57" spans="1:113" ht="18" customHeight="1" x14ac:dyDescent="0.3">
      <c r="A57" s="1"/>
      <c r="B57" s="404" t="s">
        <v>26</v>
      </c>
      <c r="C57" s="404"/>
      <c r="D57" s="359"/>
      <c r="E57" s="411" t="s">
        <v>5</v>
      </c>
      <c r="F57" s="412"/>
      <c r="G57" s="413"/>
      <c r="H57" s="359"/>
      <c r="I57" s="385"/>
      <c r="J57" s="409"/>
      <c r="K57" s="410"/>
    </row>
    <row r="58" spans="1:113" ht="18" customHeight="1" x14ac:dyDescent="0.3">
      <c r="A58" s="1"/>
      <c r="B58" s="404" t="s">
        <v>27</v>
      </c>
      <c r="C58" s="404"/>
      <c r="D58" s="359"/>
      <c r="E58" s="411" t="s">
        <v>173</v>
      </c>
      <c r="F58" s="412"/>
      <c r="G58" s="413"/>
      <c r="H58" s="359"/>
      <c r="I58" s="385"/>
      <c r="J58" s="409"/>
      <c r="K58" s="410"/>
    </row>
    <row r="59" spans="1:113" ht="8.4" customHeight="1" x14ac:dyDescent="0.3">
      <c r="A59" s="1"/>
      <c r="B59" s="22"/>
      <c r="C59" s="379"/>
      <c r="D59" s="379"/>
      <c r="E59" s="2"/>
      <c r="F59" s="380"/>
      <c r="G59" s="380"/>
      <c r="H59" s="360"/>
      <c r="I59" s="389"/>
    </row>
    <row r="60" spans="1:113" s="9" customFormat="1" ht="16.8" customHeight="1" x14ac:dyDescent="0.3">
      <c r="A60" s="327"/>
      <c r="B60" s="447" t="s">
        <v>40</v>
      </c>
      <c r="C60" s="447"/>
      <c r="D60" s="447"/>
      <c r="E60" s="447"/>
      <c r="F60" s="447"/>
      <c r="G60" s="447"/>
      <c r="H60" s="447"/>
      <c r="I60" s="17"/>
      <c r="J60" s="391"/>
      <c r="K60" s="8"/>
      <c r="L60" s="8"/>
      <c r="M60" s="8"/>
      <c r="N60" s="8"/>
      <c r="O60" s="396"/>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7"/>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row>
    <row r="61" spans="1:113" ht="28.2" customHeight="1" x14ac:dyDescent="0.3">
      <c r="A61" s="1"/>
      <c r="B61" s="437" t="s">
        <v>233</v>
      </c>
      <c r="C61" s="437"/>
      <c r="D61" s="359"/>
      <c r="E61" s="437" t="s">
        <v>232</v>
      </c>
      <c r="F61" s="437"/>
      <c r="G61" s="437"/>
      <c r="H61" s="359"/>
      <c r="I61" s="385"/>
    </row>
    <row r="62" spans="1:113" ht="18" customHeight="1" x14ac:dyDescent="0.3">
      <c r="A62" s="1"/>
      <c r="B62" s="404" t="s">
        <v>231</v>
      </c>
      <c r="C62" s="404"/>
      <c r="D62" s="359"/>
      <c r="E62" s="411"/>
      <c r="F62" s="412"/>
      <c r="G62" s="413"/>
      <c r="H62" s="361"/>
      <c r="I62" s="385"/>
      <c r="J62" s="409"/>
      <c r="K62" s="410"/>
      <c r="L62" s="410"/>
    </row>
    <row r="63" spans="1:113" ht="28.2" customHeight="1" x14ac:dyDescent="0.3">
      <c r="A63" s="1"/>
      <c r="B63" s="457" t="s">
        <v>28</v>
      </c>
      <c r="C63" s="457"/>
      <c r="D63" s="457"/>
      <c r="E63" s="457"/>
      <c r="F63" s="457"/>
      <c r="G63" s="457"/>
      <c r="H63" s="457"/>
      <c r="I63" s="389"/>
    </row>
    <row r="64" spans="1:113" s="4" customFormat="1" ht="9.6" customHeight="1" x14ac:dyDescent="0.3">
      <c r="A64" s="2"/>
      <c r="B64" s="22"/>
      <c r="C64" s="381"/>
      <c r="D64" s="381"/>
      <c r="E64" s="378"/>
      <c r="F64" s="380"/>
      <c r="G64" s="380"/>
      <c r="H64" s="23"/>
      <c r="I64" s="389"/>
      <c r="J64" s="373"/>
      <c r="K64" s="2"/>
      <c r="L64" s="2"/>
      <c r="M64" s="2"/>
      <c r="N64" s="2"/>
      <c r="O64" s="374"/>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3"/>
    </row>
    <row r="65" spans="1:113" s="9" customFormat="1" ht="17.399999999999999" customHeight="1" x14ac:dyDescent="0.3">
      <c r="A65" s="327"/>
      <c r="B65" s="466" t="s">
        <v>42</v>
      </c>
      <c r="C65" s="467"/>
      <c r="D65" s="467"/>
      <c r="E65" s="467"/>
      <c r="F65" s="467"/>
      <c r="G65" s="467"/>
      <c r="H65" s="468"/>
      <c r="I65" s="17"/>
      <c r="J65" s="373"/>
      <c r="K65" s="8"/>
      <c r="L65" s="8"/>
      <c r="M65" s="8"/>
      <c r="N65" s="8"/>
      <c r="O65" s="396"/>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row>
    <row r="66" spans="1:113" s="9" customFormat="1" ht="28.8" customHeight="1" x14ac:dyDescent="0.3">
      <c r="A66" s="327"/>
      <c r="B66" s="441" t="s">
        <v>209</v>
      </c>
      <c r="C66" s="483"/>
      <c r="D66" s="483"/>
      <c r="E66" s="364"/>
      <c r="F66" s="362"/>
      <c r="G66" s="362"/>
      <c r="H66" s="363"/>
      <c r="I66" s="17"/>
      <c r="J66" s="373"/>
      <c r="K66" s="8"/>
      <c r="L66" s="8"/>
      <c r="M66" s="8"/>
      <c r="N66" s="8"/>
      <c r="O66" s="396"/>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row>
    <row r="67" spans="1:113" ht="18.600000000000001" customHeight="1" x14ac:dyDescent="0.3">
      <c r="A67" s="1"/>
      <c r="B67" s="458" t="s">
        <v>153</v>
      </c>
      <c r="C67" s="458"/>
      <c r="D67" s="458"/>
      <c r="E67" s="459"/>
      <c r="F67" s="460"/>
      <c r="G67" s="460"/>
      <c r="H67" s="461"/>
      <c r="I67" s="389"/>
    </row>
    <row r="68" spans="1:113" ht="18.600000000000001" customHeight="1" x14ac:dyDescent="0.3">
      <c r="A68" s="1"/>
      <c r="B68" s="458" t="s">
        <v>154</v>
      </c>
      <c r="C68" s="458"/>
      <c r="D68" s="458"/>
      <c r="E68" s="459"/>
      <c r="F68" s="460"/>
      <c r="G68" s="460"/>
      <c r="H68" s="461"/>
      <c r="I68" s="389"/>
    </row>
    <row r="69" spans="1:113" ht="18.600000000000001" customHeight="1" x14ac:dyDescent="0.3">
      <c r="A69" s="1"/>
      <c r="B69" s="458" t="s">
        <v>151</v>
      </c>
      <c r="C69" s="458"/>
      <c r="D69" s="458"/>
      <c r="E69" s="459"/>
      <c r="F69" s="460"/>
      <c r="G69" s="460"/>
      <c r="H69" s="461"/>
      <c r="I69" s="389"/>
    </row>
    <row r="70" spans="1:113" ht="18.600000000000001" customHeight="1" x14ac:dyDescent="0.3">
      <c r="A70" s="1"/>
      <c r="B70" s="458" t="s">
        <v>152</v>
      </c>
      <c r="C70" s="458"/>
      <c r="D70" s="458"/>
      <c r="E70" s="459"/>
      <c r="F70" s="460"/>
      <c r="G70" s="460"/>
      <c r="H70" s="461"/>
      <c r="I70" s="389"/>
    </row>
    <row r="71" spans="1:113" ht="18.600000000000001" customHeight="1" x14ac:dyDescent="0.3">
      <c r="A71" s="1"/>
      <c r="B71" s="462" t="s">
        <v>174</v>
      </c>
      <c r="C71" s="458"/>
      <c r="D71" s="458"/>
      <c r="E71" s="463" t="e">
        <f>($E$68+$E$70)/($E$67+$E$69)</f>
        <v>#DIV/0!</v>
      </c>
      <c r="F71" s="464"/>
      <c r="G71" s="464"/>
      <c r="H71" s="465"/>
      <c r="I71" s="389"/>
    </row>
    <row r="72" spans="1:113" ht="4.8" customHeight="1" x14ac:dyDescent="0.3">
      <c r="A72" s="1"/>
      <c r="B72" s="345"/>
      <c r="C72" s="365"/>
      <c r="D72" s="365"/>
      <c r="E72" s="366"/>
      <c r="F72" s="367"/>
      <c r="G72" s="367"/>
      <c r="H72" s="368"/>
      <c r="I72" s="389"/>
      <c r="K72" s="400"/>
    </row>
    <row r="73" spans="1:113" s="9" customFormat="1" ht="16.8" customHeight="1" x14ac:dyDescent="0.3">
      <c r="A73" s="327"/>
      <c r="B73" s="447" t="s">
        <v>43</v>
      </c>
      <c r="C73" s="447"/>
      <c r="D73" s="447"/>
      <c r="E73" s="447"/>
      <c r="F73" s="447"/>
      <c r="G73" s="447"/>
      <c r="H73" s="447"/>
      <c r="I73" s="17"/>
      <c r="J73" s="391"/>
      <c r="K73" s="8"/>
      <c r="L73" s="8"/>
      <c r="M73" s="8"/>
      <c r="N73" s="8"/>
      <c r="O73" s="396"/>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7"/>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row>
    <row r="74" spans="1:113" ht="72.599999999999994" customHeight="1" x14ac:dyDescent="0.3">
      <c r="A74" s="1"/>
      <c r="B74" s="479" t="s">
        <v>44</v>
      </c>
      <c r="C74" s="471"/>
      <c r="D74" s="359"/>
      <c r="E74" s="469" t="s">
        <v>206</v>
      </c>
      <c r="F74" s="470"/>
      <c r="G74" s="470"/>
      <c r="H74" s="471"/>
      <c r="I74" s="385"/>
    </row>
    <row r="75" spans="1:113" ht="18" customHeight="1" x14ac:dyDescent="0.3">
      <c r="A75" s="1"/>
      <c r="B75" s="404" t="s">
        <v>155</v>
      </c>
      <c r="C75" s="404"/>
      <c r="D75" s="359"/>
      <c r="E75" s="472" t="s">
        <v>164</v>
      </c>
      <c r="F75" s="473"/>
      <c r="G75" s="474"/>
      <c r="H75" s="359"/>
      <c r="I75" s="385"/>
      <c r="J75" s="409"/>
      <c r="K75" s="410"/>
      <c r="L75" s="410"/>
    </row>
    <row r="76" spans="1:113" ht="18" customHeight="1" x14ac:dyDescent="0.3">
      <c r="A76" s="1"/>
      <c r="B76" s="404" t="s">
        <v>165</v>
      </c>
      <c r="C76" s="404"/>
      <c r="D76" s="359"/>
      <c r="E76" s="472" t="s">
        <v>166</v>
      </c>
      <c r="F76" s="473"/>
      <c r="G76" s="474"/>
      <c r="H76" s="359"/>
      <c r="I76" s="385"/>
      <c r="J76" s="409"/>
      <c r="K76" s="410"/>
    </row>
    <row r="77" spans="1:113" ht="18" customHeight="1" x14ac:dyDescent="0.3">
      <c r="A77" s="1"/>
      <c r="B77" s="404" t="s">
        <v>167</v>
      </c>
      <c r="C77" s="404"/>
      <c r="D77" s="359"/>
      <c r="E77" s="472" t="s">
        <v>168</v>
      </c>
      <c r="F77" s="473"/>
      <c r="G77" s="474"/>
      <c r="H77" s="359"/>
      <c r="I77" s="385"/>
      <c r="J77" s="409"/>
      <c r="K77" s="410"/>
    </row>
    <row r="78" spans="1:113" ht="23.4" customHeight="1" x14ac:dyDescent="0.3">
      <c r="A78" s="1"/>
      <c r="B78" s="404" t="s">
        <v>169</v>
      </c>
      <c r="C78" s="404"/>
      <c r="D78" s="369"/>
      <c r="E78" s="411" t="s">
        <v>170</v>
      </c>
      <c r="F78" s="412"/>
      <c r="G78" s="413"/>
      <c r="H78" s="369"/>
      <c r="I78" s="385"/>
      <c r="J78" s="409"/>
      <c r="K78" s="410"/>
    </row>
    <row r="79" spans="1:113" ht="30" customHeight="1" x14ac:dyDescent="0.3">
      <c r="A79" s="1"/>
      <c r="B79" s="404" t="s">
        <v>171</v>
      </c>
      <c r="C79" s="404"/>
      <c r="D79" s="369"/>
      <c r="E79" s="411" t="s">
        <v>172</v>
      </c>
      <c r="F79" s="412"/>
      <c r="G79" s="413"/>
      <c r="H79" s="369"/>
      <c r="I79" s="385"/>
      <c r="J79" s="409"/>
      <c r="K79" s="410"/>
    </row>
    <row r="80" spans="1:113" ht="30.6" customHeight="1" x14ac:dyDescent="0.3">
      <c r="A80" s="1"/>
      <c r="B80" s="457" t="s">
        <v>30</v>
      </c>
      <c r="C80" s="457"/>
      <c r="D80" s="457"/>
      <c r="E80" s="457"/>
      <c r="F80" s="457"/>
      <c r="G80" s="457"/>
      <c r="H80" s="457"/>
      <c r="I80" s="389"/>
    </row>
    <row r="81" spans="1:113" ht="13.2" customHeight="1" x14ac:dyDescent="0.3">
      <c r="A81" s="1"/>
      <c r="B81" s="475"/>
      <c r="C81" s="476"/>
      <c r="D81" s="365"/>
      <c r="E81" s="477"/>
      <c r="F81" s="477"/>
      <c r="G81" s="477"/>
      <c r="H81" s="478"/>
      <c r="I81" s="389"/>
    </row>
    <row r="82" spans="1:113" ht="43.8" customHeight="1" x14ac:dyDescent="0.3">
      <c r="A82" s="1"/>
      <c r="B82" s="411" t="s">
        <v>224</v>
      </c>
      <c r="C82" s="412"/>
      <c r="D82" s="412"/>
      <c r="E82" s="412"/>
      <c r="F82" s="412"/>
      <c r="G82" s="412"/>
      <c r="H82" s="413"/>
      <c r="I82" s="388"/>
      <c r="J82" s="395"/>
      <c r="L82" s="398"/>
    </row>
    <row r="83" spans="1:113" ht="16.2" customHeight="1" x14ac:dyDescent="0.3">
      <c r="A83" s="1"/>
      <c r="B83" s="16"/>
      <c r="C83" s="411" t="s">
        <v>220</v>
      </c>
      <c r="D83" s="412"/>
      <c r="E83" s="412" t="s">
        <v>217</v>
      </c>
      <c r="F83" s="412"/>
      <c r="G83" s="413"/>
      <c r="H83" s="29"/>
      <c r="I83" s="388">
        <f t="shared" ref="I83:I85" si="2">IF(H83="Yes",1,0)</f>
        <v>0</v>
      </c>
      <c r="J83" s="395"/>
      <c r="L83" s="398"/>
    </row>
    <row r="84" spans="1:113" ht="16.2" customHeight="1" x14ac:dyDescent="0.3">
      <c r="A84" s="1"/>
      <c r="B84" s="16"/>
      <c r="C84" s="411" t="s">
        <v>221</v>
      </c>
      <c r="D84" s="412"/>
      <c r="E84" s="412" t="s">
        <v>218</v>
      </c>
      <c r="F84" s="412"/>
      <c r="G84" s="413"/>
      <c r="H84" s="29"/>
      <c r="I84" s="388">
        <f t="shared" si="2"/>
        <v>0</v>
      </c>
      <c r="J84" s="395"/>
      <c r="L84" s="398"/>
    </row>
    <row r="85" spans="1:113" ht="16.2" customHeight="1" x14ac:dyDescent="0.3">
      <c r="A85" s="1"/>
      <c r="B85" s="16"/>
      <c r="C85" s="411" t="s">
        <v>222</v>
      </c>
      <c r="D85" s="412"/>
      <c r="E85" s="412" t="s">
        <v>219</v>
      </c>
      <c r="F85" s="412"/>
      <c r="G85" s="413"/>
      <c r="H85" s="29"/>
      <c r="I85" s="388">
        <f t="shared" si="2"/>
        <v>0</v>
      </c>
      <c r="J85" s="395"/>
      <c r="L85" s="398"/>
    </row>
    <row r="86" spans="1:113" ht="8.4" customHeight="1" x14ac:dyDescent="0.3">
      <c r="A86" s="1"/>
      <c r="B86" s="370"/>
      <c r="C86" s="470"/>
      <c r="D86" s="470"/>
      <c r="E86" s="470"/>
      <c r="F86" s="470"/>
      <c r="G86" s="470"/>
      <c r="H86" s="371"/>
      <c r="I86" s="388"/>
      <c r="J86" s="395"/>
      <c r="L86" s="398"/>
    </row>
    <row r="87" spans="1:113" s="9" customFormat="1" ht="16.8" customHeight="1" x14ac:dyDescent="0.3">
      <c r="A87" s="327"/>
      <c r="B87" s="447" t="s">
        <v>41</v>
      </c>
      <c r="C87" s="447"/>
      <c r="D87" s="447"/>
      <c r="E87" s="447"/>
      <c r="F87" s="447"/>
      <c r="G87" s="447"/>
      <c r="H87" s="447"/>
      <c r="I87" s="17"/>
      <c r="J87" s="391"/>
      <c r="K87" s="8"/>
      <c r="L87" s="8"/>
      <c r="M87" s="8"/>
      <c r="N87" s="8"/>
      <c r="O87" s="396"/>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7"/>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row>
    <row r="88" spans="1:113" ht="16.8" customHeight="1" x14ac:dyDescent="0.3">
      <c r="A88" s="1"/>
      <c r="B88" s="479" t="s">
        <v>176</v>
      </c>
      <c r="C88" s="471"/>
      <c r="D88" s="361">
        <f>D57</f>
        <v>0</v>
      </c>
      <c r="E88" s="480" t="s">
        <v>35</v>
      </c>
      <c r="F88" s="481"/>
      <c r="G88" s="482"/>
      <c r="H88" s="359"/>
      <c r="I88" s="385"/>
    </row>
    <row r="89" spans="1:113" ht="30" customHeight="1" x14ac:dyDescent="0.3">
      <c r="A89" s="1"/>
      <c r="B89" s="404" t="s">
        <v>234</v>
      </c>
      <c r="C89" s="404"/>
      <c r="D89" s="359"/>
      <c r="E89" s="472" t="s">
        <v>36</v>
      </c>
      <c r="F89" s="473"/>
      <c r="G89" s="474"/>
      <c r="H89" s="359"/>
      <c r="I89" s="385"/>
      <c r="J89" s="409"/>
      <c r="K89" s="410"/>
      <c r="L89" s="410"/>
    </row>
    <row r="90" spans="1:113" ht="18" customHeight="1" x14ac:dyDescent="0.3">
      <c r="A90" s="1"/>
      <c r="B90" s="404" t="s">
        <v>175</v>
      </c>
      <c r="C90" s="404"/>
      <c r="D90" s="361">
        <f>H55</f>
        <v>0</v>
      </c>
      <c r="E90" s="472" t="s">
        <v>37</v>
      </c>
      <c r="F90" s="473"/>
      <c r="G90" s="474"/>
      <c r="H90" s="359"/>
      <c r="I90" s="385"/>
      <c r="J90" s="409"/>
      <c r="K90" s="410"/>
    </row>
    <row r="91" spans="1:113" s="1" customFormat="1" x14ac:dyDescent="0.3">
      <c r="B91" s="12"/>
      <c r="C91" s="12"/>
      <c r="D91" s="12"/>
      <c r="F91" s="13"/>
      <c r="G91" s="13"/>
      <c r="H91" s="14"/>
      <c r="I91" s="385"/>
      <c r="J91" s="373"/>
      <c r="K91" s="2"/>
      <c r="L91" s="2"/>
      <c r="M91" s="2"/>
      <c r="N91" s="2"/>
      <c r="O91" s="374"/>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row>
  </sheetData>
  <sheetProtection algorithmName="SHA-512" hashValue="vN3sMOulegke78lQ+1JzPzQfoj0nG11RjE66Ak57mXBAauM7IOSlNjJg2nXXXDqJHAXXvT4lmFhsR2UFYuJijg==" saltValue="fyVCxjhh2MC7IJuLSVoc2A==" spinCount="100000" sheet="1" selectLockedCells="1"/>
  <mergeCells count="143">
    <mergeCell ref="B1:H1"/>
    <mergeCell ref="C86:D86"/>
    <mergeCell ref="E86:G86"/>
    <mergeCell ref="B39:G39"/>
    <mergeCell ref="B82:H82"/>
    <mergeCell ref="C41:D41"/>
    <mergeCell ref="C42:D42"/>
    <mergeCell ref="C43:D43"/>
    <mergeCell ref="C83:D83"/>
    <mergeCell ref="E83:G83"/>
    <mergeCell ref="C84:D84"/>
    <mergeCell ref="E84:G84"/>
    <mergeCell ref="C85:D85"/>
    <mergeCell ref="E85:G85"/>
    <mergeCell ref="B66:D66"/>
    <mergeCell ref="E47:F47"/>
    <mergeCell ref="B60:H60"/>
    <mergeCell ref="B55:C55"/>
    <mergeCell ref="B58:C58"/>
    <mergeCell ref="E58:G58"/>
    <mergeCell ref="B74:C74"/>
    <mergeCell ref="B75:C75"/>
    <mergeCell ref="E75:G75"/>
    <mergeCell ref="E55:G55"/>
    <mergeCell ref="B51:H51"/>
    <mergeCell ref="E89:G89"/>
    <mergeCell ref="J89:L89"/>
    <mergeCell ref="B90:C90"/>
    <mergeCell ref="E90:G90"/>
    <mergeCell ref="J90:K90"/>
    <mergeCell ref="J76:K76"/>
    <mergeCell ref="B77:C77"/>
    <mergeCell ref="E77:G77"/>
    <mergeCell ref="J77:K77"/>
    <mergeCell ref="B81:C81"/>
    <mergeCell ref="E81:H81"/>
    <mergeCell ref="B87:H87"/>
    <mergeCell ref="B76:C76"/>
    <mergeCell ref="E76:G76"/>
    <mergeCell ref="B88:C88"/>
    <mergeCell ref="E88:G88"/>
    <mergeCell ref="B89:C89"/>
    <mergeCell ref="B80:H80"/>
    <mergeCell ref="B78:C78"/>
    <mergeCell ref="E78:G78"/>
    <mergeCell ref="J78:K78"/>
    <mergeCell ref="B79:C79"/>
    <mergeCell ref="E79:G79"/>
    <mergeCell ref="J79:K79"/>
    <mergeCell ref="J75:L75"/>
    <mergeCell ref="B73:H73"/>
    <mergeCell ref="B63:H63"/>
    <mergeCell ref="B67:D67"/>
    <mergeCell ref="E67:H67"/>
    <mergeCell ref="B68:D68"/>
    <mergeCell ref="E68:H68"/>
    <mergeCell ref="B71:D71"/>
    <mergeCell ref="E71:H71"/>
    <mergeCell ref="B65:H65"/>
    <mergeCell ref="E74:H74"/>
    <mergeCell ref="B69:D69"/>
    <mergeCell ref="E69:H69"/>
    <mergeCell ref="B70:D70"/>
    <mergeCell ref="E70:H70"/>
    <mergeCell ref="B62:C62"/>
    <mergeCell ref="E62:G62"/>
    <mergeCell ref="J62:L62"/>
    <mergeCell ref="J19:L19"/>
    <mergeCell ref="B28:C28"/>
    <mergeCell ref="B49:H49"/>
    <mergeCell ref="C34:G34"/>
    <mergeCell ref="C35:G35"/>
    <mergeCell ref="C36:G36"/>
    <mergeCell ref="C37:G37"/>
    <mergeCell ref="B52:C52"/>
    <mergeCell ref="E52:G52"/>
    <mergeCell ref="B25:H25"/>
    <mergeCell ref="B29:H29"/>
    <mergeCell ref="B53:H53"/>
    <mergeCell ref="B26:H26"/>
    <mergeCell ref="B19:C19"/>
    <mergeCell ref="B20:C20"/>
    <mergeCell ref="J57:K57"/>
    <mergeCell ref="J22:K22"/>
    <mergeCell ref="J21:K21"/>
    <mergeCell ref="J20:K20"/>
    <mergeCell ref="E11:F11"/>
    <mergeCell ref="B61:C61"/>
    <mergeCell ref="E61:G61"/>
    <mergeCell ref="B15:H15"/>
    <mergeCell ref="B17:D17"/>
    <mergeCell ref="E16:H16"/>
    <mergeCell ref="B54:H54"/>
    <mergeCell ref="B57:C57"/>
    <mergeCell ref="E57:G57"/>
    <mergeCell ref="B2:H2"/>
    <mergeCell ref="E19:H19"/>
    <mergeCell ref="E20:G20"/>
    <mergeCell ref="C3:D3"/>
    <mergeCell ref="C4:D4"/>
    <mergeCell ref="C6:D6"/>
    <mergeCell ref="C7:D7"/>
    <mergeCell ref="C8:D8"/>
    <mergeCell ref="C9:D9"/>
    <mergeCell ref="B10:H10"/>
    <mergeCell ref="F3:H3"/>
    <mergeCell ref="C5:H5"/>
    <mergeCell ref="F6:H6"/>
    <mergeCell ref="C11:D11"/>
    <mergeCell ref="B14:H14"/>
    <mergeCell ref="E17:G17"/>
    <mergeCell ref="E18:G18"/>
    <mergeCell ref="G11:H11"/>
    <mergeCell ref="C12:H12"/>
    <mergeCell ref="B16:C16"/>
    <mergeCell ref="E4:H4"/>
    <mergeCell ref="F7:H7"/>
    <mergeCell ref="F8:H8"/>
    <mergeCell ref="F9:H9"/>
    <mergeCell ref="J18:L18"/>
    <mergeCell ref="B21:C21"/>
    <mergeCell ref="B22:C22"/>
    <mergeCell ref="B23:H23"/>
    <mergeCell ref="E46:F46"/>
    <mergeCell ref="C31:G31"/>
    <mergeCell ref="E21:H21"/>
    <mergeCell ref="J58:K58"/>
    <mergeCell ref="B56:C56"/>
    <mergeCell ref="C32:G32"/>
    <mergeCell ref="C33:G33"/>
    <mergeCell ref="D28:G28"/>
    <mergeCell ref="B18:D18"/>
    <mergeCell ref="E56:G56"/>
    <mergeCell ref="C38:G38"/>
    <mergeCell ref="C44:G44"/>
    <mergeCell ref="E40:G40"/>
    <mergeCell ref="C40:D40"/>
    <mergeCell ref="E41:G41"/>
    <mergeCell ref="E42:G42"/>
    <mergeCell ref="E43:G43"/>
    <mergeCell ref="D27:G27"/>
    <mergeCell ref="E22:H22"/>
    <mergeCell ref="J56:L56"/>
  </mergeCells>
  <dataValidations disablePrompts="1" count="6">
    <dataValidation type="list" allowBlank="1" showInputMessage="1" showErrorMessage="1" sqref="F13:G13 F45:G45" xr:uid="{85059B36-8ADA-4A5B-8A0F-E14349776298}">
      <formula1>"PSH,RRH,DV"</formula1>
    </dataValidation>
    <dataValidation type="list" allowBlank="1" showInputMessage="1" showErrorMessage="1" sqref="G11" xr:uid="{6518DB61-CF48-4B9B-A2FF-EDFB04AB5300}">
      <formula1>"Renewal, New/Reallocation, Coordinated Entry"</formula1>
    </dataValidation>
    <dataValidation type="list" allowBlank="1" showInputMessage="1" showErrorMessage="1" sqref="D16 H17:H18 H52 D19:D21 H27:H28 H31:H37 H46:H47 D52 H20 H44 H86" xr:uid="{E8764483-9871-4EFE-88E1-C062966CA2CD}">
      <formula1>"Yes, No"</formula1>
    </dataValidation>
    <dataValidation type="list" allowBlank="1" showInputMessage="1" showErrorMessage="1" sqref="D22" xr:uid="{628B9CA8-9BD0-4A1A-8FF8-7C7724030A3D}">
      <formula1>"Yes, No, N/A"</formula1>
    </dataValidation>
    <dataValidation type="list" allowBlank="1" showInputMessage="1" showErrorMessage="1" sqref="F3:H3" xr:uid="{041F2434-C2DE-4351-81B8-861C5CBF366E}">
      <formula1>"Non-Profit, Public Housing Authority, Other Unit of Local Government, State Government, Other (please explain)"</formula1>
    </dataValidation>
    <dataValidation type="list" allowBlank="1" showInputMessage="1" showErrorMessage="1" sqref="H83:H85 H40:H43" xr:uid="{8FD42D59-F4D8-47D7-A732-B8514241C183}">
      <formula1>"Identified, In Progress, Completed"</formula1>
    </dataValidation>
  </dataValidations>
  <pageMargins left="0.2" right="0.2" top="0.9" bottom="0.5" header="0.3" footer="0.3"/>
  <pageSetup orientation="landscape" r:id="rId1"/>
  <headerFooter>
    <oddHeader xml:space="preserve">&amp;C&amp;"Times New Roman,Bold"&amp;12Oregon Balance of State - OR-505
RENEWAL APPLICATION - 2023/24
</oddHeader>
    <oddFooter xml:space="preserve">&amp;R
</oddFooter>
  </headerFooter>
  <rowBreaks count="3" manualBreakCount="3">
    <brk id="24" min="1" max="7" man="1"/>
    <brk id="48" min="1" max="7" man="1"/>
    <brk id="7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14D8D-D633-4BB2-88B0-7A87B9DB7ED3}">
  <dimension ref="A1:DG194"/>
  <sheetViews>
    <sheetView topLeftCell="A70" zoomScale="115" zoomScaleNormal="115" zoomScalePageLayoutView="115" workbookViewId="0">
      <selection activeCell="D66" sqref="D66:D69"/>
    </sheetView>
  </sheetViews>
  <sheetFormatPr defaultRowHeight="14.4" x14ac:dyDescent="0.3"/>
  <cols>
    <col min="1" max="1" width="34.44140625" style="272" customWidth="1"/>
    <col min="2" max="2" width="28.77734375" style="185" customWidth="1"/>
    <col min="3" max="3" width="9.88671875" style="273" hidden="1" customWidth="1"/>
    <col min="4" max="4" width="10.6640625" style="274" customWidth="1"/>
    <col min="5" max="5" width="9.44140625" style="275" customWidth="1"/>
    <col min="6" max="6" width="9.21875" style="276" customWidth="1"/>
    <col min="7" max="7" width="9.109375" style="234" hidden="1" customWidth="1"/>
    <col min="8" max="8" width="17.77734375" style="233" hidden="1" customWidth="1"/>
    <col min="9" max="9" width="30.6640625" style="234" hidden="1" customWidth="1"/>
    <col min="10" max="11" width="8.88671875" style="234" hidden="1" customWidth="1"/>
    <col min="12" max="12" width="3.44140625" style="235" hidden="1" customWidth="1"/>
    <col min="13" max="13" width="8.88671875" hidden="1" customWidth="1"/>
  </cols>
  <sheetData>
    <row r="1" spans="1:12" ht="67.8" customHeight="1" thickBot="1" x14ac:dyDescent="0.35">
      <c r="A1" s="486" t="s">
        <v>147</v>
      </c>
      <c r="B1" s="487"/>
      <c r="C1" s="487"/>
      <c r="D1" s="487"/>
      <c r="E1" s="487"/>
      <c r="F1" s="488"/>
      <c r="G1" s="107"/>
      <c r="H1" s="230"/>
      <c r="I1" s="107"/>
      <c r="J1" s="107"/>
      <c r="K1" s="107"/>
      <c r="L1" s="231"/>
    </row>
    <row r="2" spans="1:12" ht="30.6" customHeight="1" thickBot="1" x14ac:dyDescent="0.35">
      <c r="A2" s="510" t="s">
        <v>202</v>
      </c>
      <c r="B2" s="511"/>
      <c r="C2" s="511"/>
      <c r="D2" s="511"/>
      <c r="E2" s="511"/>
      <c r="F2" s="512"/>
      <c r="G2" s="107"/>
      <c r="H2" s="230"/>
      <c r="I2" s="107"/>
      <c r="J2" s="107"/>
      <c r="K2" s="107"/>
      <c r="L2" s="231"/>
    </row>
    <row r="3" spans="1:12" x14ac:dyDescent="0.3">
      <c r="A3" s="30" t="s">
        <v>2</v>
      </c>
      <c r="B3" s="31"/>
      <c r="C3" s="31"/>
      <c r="D3" s="31"/>
      <c r="E3" s="31"/>
      <c r="F3" s="333"/>
      <c r="G3" s="232"/>
    </row>
    <row r="4" spans="1:12" x14ac:dyDescent="0.3">
      <c r="A4" s="32" t="s">
        <v>46</v>
      </c>
      <c r="B4" s="289" t="str">
        <f>'Renewal Application'!C3</f>
        <v xml:space="preserve"> </v>
      </c>
      <c r="C4" s="33" t="s">
        <v>47</v>
      </c>
      <c r="D4" s="33" t="s">
        <v>48</v>
      </c>
      <c r="E4" s="495">
        <f>'Renewal Application'!C11</f>
        <v>0</v>
      </c>
      <c r="F4" s="496"/>
      <c r="G4" s="236"/>
      <c r="H4" s="237"/>
      <c r="I4" s="238"/>
      <c r="J4" s="238"/>
      <c r="K4" s="238"/>
      <c r="L4" s="239"/>
    </row>
    <row r="5" spans="1:12" ht="22.8" customHeight="1" thickBot="1" x14ac:dyDescent="0.35">
      <c r="A5" s="34" t="s">
        <v>49</v>
      </c>
      <c r="B5" s="290"/>
      <c r="C5" s="497" t="s">
        <v>50</v>
      </c>
      <c r="D5" s="497"/>
      <c r="E5" s="498" t="s">
        <v>141</v>
      </c>
      <c r="F5" s="499"/>
      <c r="G5" s="240"/>
      <c r="H5" s="237"/>
      <c r="I5" s="238"/>
      <c r="J5" s="238"/>
      <c r="K5" s="238"/>
      <c r="L5" s="239"/>
    </row>
    <row r="6" spans="1:12" ht="6.6" customHeight="1" thickBot="1" x14ac:dyDescent="0.35">
      <c r="A6" s="504"/>
      <c r="B6" s="505"/>
      <c r="C6" s="505"/>
      <c r="D6" s="505"/>
      <c r="E6" s="505"/>
      <c r="F6" s="506"/>
      <c r="G6" s="240"/>
      <c r="H6" s="237"/>
      <c r="I6" s="238"/>
      <c r="J6" s="238"/>
      <c r="K6" s="238"/>
      <c r="L6" s="239"/>
    </row>
    <row r="7" spans="1:12" ht="13.8" customHeight="1" thickBot="1" x14ac:dyDescent="0.35">
      <c r="A7" s="507" t="s">
        <v>163</v>
      </c>
      <c r="B7" s="508"/>
      <c r="C7" s="508"/>
      <c r="D7" s="509"/>
      <c r="E7" s="502" t="str">
        <f>'Renewal Application'!H38</f>
        <v>NO</v>
      </c>
      <c r="F7" s="503"/>
      <c r="G7" s="240"/>
      <c r="H7" s="237"/>
      <c r="I7" s="238"/>
      <c r="J7" s="238"/>
      <c r="K7" s="238"/>
      <c r="L7" s="239"/>
    </row>
    <row r="8" spans="1:12" ht="7.2" customHeight="1" thickBot="1" x14ac:dyDescent="0.35">
      <c r="A8" s="504"/>
      <c r="B8" s="505"/>
      <c r="C8" s="505"/>
      <c r="D8" s="505"/>
      <c r="E8" s="505"/>
      <c r="F8" s="506"/>
      <c r="G8" s="240"/>
      <c r="H8" s="237"/>
      <c r="I8" s="238"/>
      <c r="J8" s="238"/>
      <c r="K8" s="238"/>
      <c r="L8" s="239"/>
    </row>
    <row r="9" spans="1:12" x14ac:dyDescent="0.3">
      <c r="A9" s="493" t="s">
        <v>52</v>
      </c>
      <c r="B9" s="494"/>
      <c r="C9" s="35"/>
      <c r="D9" s="36"/>
      <c r="E9" s="37"/>
      <c r="F9" s="38"/>
      <c r="G9" s="241"/>
      <c r="H9" s="242"/>
      <c r="I9" s="33"/>
      <c r="J9" s="33"/>
      <c r="K9" s="33"/>
      <c r="L9" s="243"/>
    </row>
    <row r="10" spans="1:12" x14ac:dyDescent="0.3">
      <c r="A10" s="39"/>
      <c r="B10" s="40"/>
      <c r="C10" s="41"/>
      <c r="D10" s="42"/>
      <c r="E10" s="43"/>
      <c r="F10" s="334"/>
      <c r="G10" s="241"/>
      <c r="H10" s="242"/>
      <c r="I10" s="33"/>
      <c r="J10" s="33"/>
      <c r="K10" s="33"/>
      <c r="L10" s="243"/>
    </row>
    <row r="11" spans="1:12" x14ac:dyDescent="0.3">
      <c r="A11" s="44" t="s">
        <v>53</v>
      </c>
      <c r="B11" s="45" t="s">
        <v>54</v>
      </c>
      <c r="C11" s="46"/>
      <c r="D11" s="47" t="s">
        <v>55</v>
      </c>
      <c r="E11" s="48"/>
      <c r="F11" s="49"/>
      <c r="G11" s="241"/>
      <c r="H11" s="242"/>
      <c r="I11" s="33"/>
      <c r="J11" s="33"/>
      <c r="K11" s="33"/>
      <c r="L11" s="243"/>
    </row>
    <row r="12" spans="1:12" x14ac:dyDescent="0.3">
      <c r="A12" s="50" t="s">
        <v>56</v>
      </c>
      <c r="B12" s="51" t="s">
        <v>57</v>
      </c>
      <c r="C12" s="52"/>
      <c r="D12" s="291">
        <f>'Renewal Application'!D55</f>
        <v>0</v>
      </c>
      <c r="E12" s="53" t="str">
        <f>IF(D12="","Please Enter a Number","")</f>
        <v/>
      </c>
      <c r="F12" s="54"/>
      <c r="G12" s="232"/>
    </row>
    <row r="13" spans="1:12" x14ac:dyDescent="0.3">
      <c r="A13" s="50" t="s">
        <v>58</v>
      </c>
      <c r="B13" s="51" t="s">
        <v>59</v>
      </c>
      <c r="C13" s="52"/>
      <c r="D13" s="291">
        <f>'Renewal Application'!D56</f>
        <v>0</v>
      </c>
      <c r="E13" s="53" t="str">
        <f t="shared" ref="E13:E18" si="0">IF(D13="","Please Enter a Number","")</f>
        <v/>
      </c>
      <c r="F13" s="54"/>
      <c r="G13" s="232"/>
    </row>
    <row r="14" spans="1:12" x14ac:dyDescent="0.3">
      <c r="A14" s="50" t="s">
        <v>60</v>
      </c>
      <c r="B14" s="51" t="s">
        <v>61</v>
      </c>
      <c r="C14" s="52"/>
      <c r="D14" s="291">
        <f>'Renewal Application'!D57</f>
        <v>0</v>
      </c>
      <c r="E14" s="53" t="str">
        <f t="shared" si="0"/>
        <v/>
      </c>
      <c r="F14" s="54"/>
      <c r="G14" s="232"/>
    </row>
    <row r="15" spans="1:12" x14ac:dyDescent="0.3">
      <c r="A15" s="50" t="s">
        <v>62</v>
      </c>
      <c r="B15" s="51" t="s">
        <v>63</v>
      </c>
      <c r="C15" s="52"/>
      <c r="D15" s="291">
        <f>'Renewal Application'!D58</f>
        <v>0</v>
      </c>
      <c r="E15" s="53" t="str">
        <f t="shared" si="0"/>
        <v/>
      </c>
      <c r="F15" s="54"/>
      <c r="G15" s="232"/>
    </row>
    <row r="16" spans="1:12" x14ac:dyDescent="0.3">
      <c r="A16" s="55" t="s">
        <v>3</v>
      </c>
      <c r="B16" s="51" t="s">
        <v>64</v>
      </c>
      <c r="C16" s="56"/>
      <c r="D16" s="291">
        <f>'Renewal Application'!H55</f>
        <v>0</v>
      </c>
      <c r="E16" s="53" t="str">
        <f t="shared" si="0"/>
        <v/>
      </c>
      <c r="F16" s="57"/>
      <c r="G16" s="232"/>
    </row>
    <row r="17" spans="1:12" ht="27.6" x14ac:dyDescent="0.3">
      <c r="A17" s="50" t="s">
        <v>4</v>
      </c>
      <c r="B17" s="51" t="s">
        <v>65</v>
      </c>
      <c r="C17" s="52"/>
      <c r="D17" s="291">
        <f>'Renewal Application'!H56</f>
        <v>0</v>
      </c>
      <c r="E17" s="53" t="str">
        <f t="shared" si="0"/>
        <v/>
      </c>
      <c r="F17" s="54"/>
      <c r="G17" s="232"/>
    </row>
    <row r="18" spans="1:12" ht="28.2" thickBot="1" x14ac:dyDescent="0.35">
      <c r="A18" s="58" t="s">
        <v>5</v>
      </c>
      <c r="B18" s="59" t="s">
        <v>65</v>
      </c>
      <c r="C18" s="60"/>
      <c r="D18" s="292">
        <f>'Renewal Application'!H57</f>
        <v>0</v>
      </c>
      <c r="E18" s="61" t="str">
        <f t="shared" si="0"/>
        <v/>
      </c>
      <c r="F18" s="62"/>
      <c r="G18" s="232"/>
    </row>
    <row r="19" spans="1:12" ht="7.2" customHeight="1" thickBot="1" x14ac:dyDescent="0.35">
      <c r="A19" s="63"/>
      <c r="B19" s="64"/>
      <c r="C19" s="65"/>
      <c r="D19" s="66"/>
      <c r="E19" s="67"/>
      <c r="F19" s="68"/>
      <c r="G19" s="232"/>
    </row>
    <row r="20" spans="1:12" x14ac:dyDescent="0.3">
      <c r="A20" s="69"/>
      <c r="B20" s="70"/>
      <c r="C20" s="71"/>
      <c r="D20" s="72"/>
      <c r="E20" s="500" t="s">
        <v>66</v>
      </c>
      <c r="F20" s="501"/>
      <c r="G20" s="232"/>
    </row>
    <row r="21" spans="1:12" ht="15" thickBot="1" x14ac:dyDescent="0.35">
      <c r="A21" s="34"/>
      <c r="B21" s="73"/>
      <c r="C21" s="74"/>
      <c r="D21" s="75"/>
      <c r="E21" s="76" t="s">
        <v>67</v>
      </c>
      <c r="F21" s="77" t="s">
        <v>68</v>
      </c>
      <c r="G21" s="244"/>
      <c r="H21" s="242"/>
      <c r="I21" s="33"/>
      <c r="J21" s="33"/>
      <c r="K21" s="33"/>
      <c r="L21" s="243"/>
    </row>
    <row r="22" spans="1:12" ht="7.2" customHeight="1" thickBot="1" x14ac:dyDescent="0.35">
      <c r="A22" s="63"/>
      <c r="B22" s="64"/>
      <c r="C22" s="65"/>
      <c r="D22" s="78"/>
      <c r="E22" s="67"/>
      <c r="F22" s="68"/>
      <c r="G22" s="245"/>
    </row>
    <row r="23" spans="1:12" x14ac:dyDescent="0.3">
      <c r="A23" s="493" t="s">
        <v>69</v>
      </c>
      <c r="B23" s="494"/>
      <c r="C23" s="37"/>
      <c r="D23" s="79"/>
      <c r="E23" s="79">
        <v>25</v>
      </c>
      <c r="F23" s="80" t="e">
        <f>IF(C27&gt;G27,E23)+IF(C27&lt;=G27,H27)</f>
        <v>#DIV/0!</v>
      </c>
      <c r="G23" s="232" t="s">
        <v>139</v>
      </c>
      <c r="H23" s="242"/>
      <c r="I23" s="33" t="s">
        <v>140</v>
      </c>
      <c r="J23" s="33"/>
      <c r="K23" s="33"/>
      <c r="L23" s="243"/>
    </row>
    <row r="24" spans="1:12" x14ac:dyDescent="0.3">
      <c r="A24" s="81" t="s">
        <v>199</v>
      </c>
      <c r="B24" s="82" t="s">
        <v>201</v>
      </c>
      <c r="C24" s="56">
        <f>(6*$D$12)-D24</f>
        <v>0</v>
      </c>
      <c r="D24" s="293">
        <f>'Renewal Application'!D61</f>
        <v>0</v>
      </c>
      <c r="E24" s="53" t="str">
        <f>IF(D24="","Please Enter a Number","")</f>
        <v/>
      </c>
      <c r="F24" s="83"/>
      <c r="G24" s="246">
        <f>6*D12</f>
        <v>0</v>
      </c>
      <c r="H24" s="247"/>
      <c r="J24" s="248"/>
      <c r="K24" s="247"/>
    </row>
    <row r="25" spans="1:12" x14ac:dyDescent="0.3">
      <c r="A25" s="81" t="s">
        <v>70</v>
      </c>
      <c r="B25" s="82" t="s">
        <v>71</v>
      </c>
      <c r="C25" s="56">
        <f>(5*$D$12)-D25</f>
        <v>0</v>
      </c>
      <c r="D25" s="293">
        <f>'Renewal Application'!D62</f>
        <v>0</v>
      </c>
      <c r="E25" s="53" t="str">
        <f t="shared" ref="E25:E27" si="1">IF(D25="","Please Enter a Number","")</f>
        <v/>
      </c>
      <c r="F25" s="83"/>
      <c r="G25" s="246">
        <f>5*D12</f>
        <v>0</v>
      </c>
      <c r="H25" s="234"/>
      <c r="J25" s="248"/>
    </row>
    <row r="26" spans="1:12" x14ac:dyDescent="0.3">
      <c r="A26" s="81" t="s">
        <v>0</v>
      </c>
      <c r="B26" s="82" t="s">
        <v>72</v>
      </c>
      <c r="C26" s="56">
        <f>(4*$D$12)-D26</f>
        <v>0</v>
      </c>
      <c r="D26" s="293">
        <f>'Renewal Application'!H61</f>
        <v>0</v>
      </c>
      <c r="E26" s="53" t="str">
        <f t="shared" si="1"/>
        <v/>
      </c>
      <c r="F26" s="83"/>
      <c r="G26" s="246">
        <f>4*D12</f>
        <v>0</v>
      </c>
      <c r="H26" s="234"/>
      <c r="J26" s="248"/>
    </row>
    <row r="27" spans="1:12" ht="12.6" hidden="1" customHeight="1" x14ac:dyDescent="0.3">
      <c r="A27" s="84"/>
      <c r="B27" s="85" t="s">
        <v>73</v>
      </c>
      <c r="C27" s="86">
        <f>SUM(C24:C26)</f>
        <v>0</v>
      </c>
      <c r="D27" s="87" t="e">
        <f>C27/G27</f>
        <v>#DIV/0!</v>
      </c>
      <c r="E27" s="88" t="e">
        <f t="shared" si="1"/>
        <v>#DIV/0!</v>
      </c>
      <c r="F27" s="89"/>
      <c r="G27" s="249">
        <f>SUM(G24:G26)</f>
        <v>0</v>
      </c>
      <c r="H27" s="233" t="e">
        <f>(C27/G27)*E23</f>
        <v>#DIV/0!</v>
      </c>
      <c r="I27" s="52"/>
      <c r="J27" s="250"/>
    </row>
    <row r="28" spans="1:12" ht="13.2" customHeight="1" thickBot="1" x14ac:dyDescent="0.35">
      <c r="A28" s="90"/>
      <c r="B28" s="91"/>
      <c r="C28" s="92"/>
      <c r="D28" s="93"/>
      <c r="E28" s="93"/>
      <c r="F28" s="94"/>
      <c r="G28" s="245"/>
    </row>
    <row r="29" spans="1:12" x14ac:dyDescent="0.3">
      <c r="A29" s="493" t="s">
        <v>74</v>
      </c>
      <c r="B29" s="494"/>
      <c r="C29" s="35"/>
      <c r="D29" s="79"/>
      <c r="E29" s="79">
        <v>10</v>
      </c>
      <c r="F29" s="95">
        <f>F31+F33</f>
        <v>0</v>
      </c>
      <c r="G29" s="251"/>
      <c r="H29" s="242"/>
      <c r="I29" s="33"/>
      <c r="J29" s="33"/>
      <c r="K29" s="33"/>
      <c r="L29" s="243"/>
    </row>
    <row r="30" spans="1:12" x14ac:dyDescent="0.3">
      <c r="A30" s="96"/>
      <c r="B30" s="97"/>
      <c r="C30" s="98"/>
      <c r="D30" s="99"/>
      <c r="E30" s="100"/>
      <c r="F30" s="101"/>
      <c r="G30" s="245"/>
    </row>
    <row r="31" spans="1:12" x14ac:dyDescent="0.3">
      <c r="A31" s="519" t="s">
        <v>75</v>
      </c>
      <c r="B31" s="520"/>
      <c r="C31" s="102"/>
      <c r="D31" s="330">
        <f>'Renewal Application'!D52</f>
        <v>0</v>
      </c>
      <c r="E31" s="103">
        <v>5</v>
      </c>
      <c r="F31" s="104">
        <f>IF(D31="Yes",E31*1,0)</f>
        <v>0</v>
      </c>
      <c r="G31" s="251"/>
      <c r="H31" s="242"/>
      <c r="I31" s="33"/>
      <c r="J31" s="33"/>
      <c r="K31" s="33"/>
      <c r="L31" s="243"/>
    </row>
    <row r="32" spans="1:12" x14ac:dyDescent="0.3">
      <c r="A32" s="105"/>
      <c r="B32" s="106"/>
      <c r="C32" s="107"/>
      <c r="D32" s="331"/>
      <c r="E32" s="108"/>
      <c r="F32" s="109"/>
      <c r="G32" s="245"/>
    </row>
    <row r="33" spans="1:12" ht="15" thickBot="1" x14ac:dyDescent="0.35">
      <c r="A33" s="521" t="s">
        <v>76</v>
      </c>
      <c r="B33" s="522"/>
      <c r="C33" s="110"/>
      <c r="D33" s="332">
        <f>'Renewal Application'!H52</f>
        <v>0</v>
      </c>
      <c r="E33" s="111">
        <v>5</v>
      </c>
      <c r="F33" s="112">
        <f>IF(D33="Yes",E33*1,0)</f>
        <v>0</v>
      </c>
      <c r="G33" s="251"/>
      <c r="I33" s="33"/>
      <c r="J33" s="33"/>
      <c r="K33" s="33"/>
      <c r="L33" s="243"/>
    </row>
    <row r="34" spans="1:12" ht="7.8" customHeight="1" thickBot="1" x14ac:dyDescent="0.35">
      <c r="A34" s="113"/>
      <c r="B34" s="114"/>
      <c r="C34" s="115"/>
      <c r="D34" s="116"/>
      <c r="E34" s="116"/>
      <c r="F34" s="117"/>
      <c r="G34" s="245"/>
    </row>
    <row r="35" spans="1:12" x14ac:dyDescent="0.3">
      <c r="A35" s="493" t="s">
        <v>77</v>
      </c>
      <c r="B35" s="494"/>
      <c r="C35" s="35"/>
      <c r="D35" s="118"/>
      <c r="E35" s="79">
        <v>10</v>
      </c>
      <c r="F35" s="95" t="e">
        <f>E35*D41</f>
        <v>#DIV/0!</v>
      </c>
      <c r="G35" s="251"/>
      <c r="I35" s="33"/>
      <c r="J35" s="33"/>
      <c r="K35" s="33"/>
      <c r="L35" s="243"/>
    </row>
    <row r="36" spans="1:12" s="338" customFormat="1" x14ac:dyDescent="0.3">
      <c r="A36" s="81" t="s">
        <v>78</v>
      </c>
      <c r="B36" s="220" t="s">
        <v>79</v>
      </c>
      <c r="C36" s="33"/>
      <c r="D36" s="401">
        <f>'Renewal Application'!E67</f>
        <v>0</v>
      </c>
      <c r="E36" s="53" t="str">
        <f>IF(D36="","Please Enter Funds Awarded","")</f>
        <v/>
      </c>
      <c r="F36" s="104"/>
      <c r="G36" s="251"/>
      <c r="H36" s="233"/>
      <c r="I36" s="33"/>
      <c r="J36" s="33"/>
      <c r="K36" s="33"/>
      <c r="L36" s="243"/>
    </row>
    <row r="37" spans="1:12" s="338" customFormat="1" x14ac:dyDescent="0.3">
      <c r="A37" s="50" t="s">
        <v>80</v>
      </c>
      <c r="B37" s="220" t="s">
        <v>79</v>
      </c>
      <c r="C37" s="52"/>
      <c r="D37" s="401">
        <f>'Renewal Application'!E68</f>
        <v>0</v>
      </c>
      <c r="E37" s="53" t="str">
        <f>IF(D37="","Please Enter Funds Awarded","")</f>
        <v/>
      </c>
      <c r="F37" s="119"/>
      <c r="G37" s="245"/>
      <c r="H37" s="233"/>
      <c r="I37" s="234"/>
      <c r="J37" s="234"/>
      <c r="K37" s="234"/>
      <c r="L37" s="235"/>
    </row>
    <row r="38" spans="1:12" s="338" customFormat="1" ht="27.6" x14ac:dyDescent="0.3">
      <c r="A38" s="81" t="s">
        <v>81</v>
      </c>
      <c r="B38" s="82" t="s">
        <v>82</v>
      </c>
      <c r="C38" s="33"/>
      <c r="D38" s="401">
        <f>'Renewal Application'!E69</f>
        <v>0</v>
      </c>
      <c r="E38" s="53" t="str">
        <f>IF(D38="","Please Enter Funds Awarded","")</f>
        <v/>
      </c>
      <c r="F38" s="104"/>
      <c r="G38" s="251"/>
      <c r="H38" s="233"/>
      <c r="I38" s="33"/>
      <c r="J38" s="33"/>
      <c r="K38" s="33"/>
      <c r="L38" s="243"/>
    </row>
    <row r="39" spans="1:12" s="338" customFormat="1" ht="16.2" customHeight="1" x14ac:dyDescent="0.3">
      <c r="A39" s="50" t="s">
        <v>83</v>
      </c>
      <c r="B39" s="82" t="s">
        <v>82</v>
      </c>
      <c r="C39" s="52"/>
      <c r="D39" s="401">
        <f>'Renewal Application'!E70</f>
        <v>0</v>
      </c>
      <c r="E39" s="53" t="str">
        <f>IF(D39="","Please Enter Funds Spent","")</f>
        <v/>
      </c>
      <c r="F39" s="119"/>
      <c r="G39" s="245"/>
      <c r="H39" s="233"/>
      <c r="I39" s="234"/>
      <c r="J39" s="234"/>
      <c r="K39" s="234"/>
      <c r="L39" s="235"/>
    </row>
    <row r="40" spans="1:12" ht="15" thickBot="1" x14ac:dyDescent="0.35">
      <c r="A40" s="58" t="s">
        <v>84</v>
      </c>
      <c r="B40" s="120"/>
      <c r="C40" s="60"/>
      <c r="D40" s="121">
        <f>(D36+D38)-(D37+D39)</f>
        <v>0</v>
      </c>
      <c r="E40" s="122"/>
      <c r="F40" s="123"/>
      <c r="G40" s="245"/>
    </row>
    <row r="41" spans="1:12" ht="14.4" customHeight="1" thickBot="1" x14ac:dyDescent="0.35">
      <c r="A41" s="84"/>
      <c r="B41" s="85"/>
      <c r="C41" s="124"/>
      <c r="D41" s="125" t="e" cm="1">
        <f t="array" ref="D41:G41">'Renewal Application'!E71:H71</f>
        <v>#DIV/0!</v>
      </c>
      <c r="E41" s="126">
        <v>0</v>
      </c>
      <c r="F41" s="127">
        <v>0</v>
      </c>
      <c r="G41" s="252">
        <v>0</v>
      </c>
    </row>
    <row r="42" spans="1:12" ht="8.4" customHeight="1" thickBot="1" x14ac:dyDescent="0.35">
      <c r="A42" s="128"/>
      <c r="B42" s="129"/>
      <c r="C42" s="130"/>
      <c r="D42" s="131"/>
      <c r="E42" s="132"/>
      <c r="F42" s="133"/>
      <c r="G42" s="245"/>
    </row>
    <row r="43" spans="1:12" x14ac:dyDescent="0.3">
      <c r="A43" s="493" t="s">
        <v>85</v>
      </c>
      <c r="B43" s="494"/>
      <c r="C43" s="35"/>
      <c r="D43" s="79"/>
      <c r="E43" s="79"/>
      <c r="F43" s="95"/>
      <c r="G43" s="251"/>
      <c r="H43" s="242"/>
      <c r="I43" s="33"/>
      <c r="J43" s="33"/>
      <c r="K43" s="33"/>
      <c r="L43" s="243"/>
    </row>
    <row r="44" spans="1:12" ht="7.8" customHeight="1" x14ac:dyDescent="0.3">
      <c r="A44" s="96"/>
      <c r="B44" s="97"/>
      <c r="C44" s="98"/>
      <c r="D44" s="99"/>
      <c r="E44" s="100"/>
      <c r="F44" s="101"/>
      <c r="G44" s="245"/>
    </row>
    <row r="45" spans="1:12" x14ac:dyDescent="0.3">
      <c r="A45" s="491" t="s">
        <v>196</v>
      </c>
      <c r="B45" s="492"/>
      <c r="C45" s="46"/>
      <c r="D45" s="134"/>
      <c r="E45" s="134">
        <f>IF($E$5="PSH",E23)+IF($E$5="RRH",0)++IF($E$5="DV",0)</f>
        <v>0</v>
      </c>
      <c r="F45" s="135" t="e">
        <f>IF(D50&gt;=100%,E45)+IF(D50&lt;100%,(E45*D50))</f>
        <v>#DIV/0!</v>
      </c>
      <c r="G45" s="251"/>
      <c r="H45" s="242"/>
      <c r="I45" s="33"/>
      <c r="J45" s="33"/>
      <c r="K45" s="33"/>
      <c r="L45" s="243"/>
    </row>
    <row r="46" spans="1:12" x14ac:dyDescent="0.3">
      <c r="A46" s="136" t="s">
        <v>86</v>
      </c>
      <c r="B46" s="137" t="s">
        <v>87</v>
      </c>
      <c r="C46" s="56"/>
      <c r="D46" s="138">
        <f>D12</f>
        <v>0</v>
      </c>
      <c r="E46" s="139"/>
      <c r="F46" s="140"/>
      <c r="G46" s="245"/>
    </row>
    <row r="47" spans="1:12" x14ac:dyDescent="0.3">
      <c r="A47" s="136" t="s">
        <v>88</v>
      </c>
      <c r="B47" s="137" t="s">
        <v>87</v>
      </c>
      <c r="C47" s="56"/>
      <c r="D47" s="138">
        <f>'Renewal Application'!H58</f>
        <v>0</v>
      </c>
      <c r="E47" s="139"/>
      <c r="F47" s="140"/>
      <c r="G47" s="245"/>
    </row>
    <row r="48" spans="1:12" x14ac:dyDescent="0.3">
      <c r="A48" s="141" t="s">
        <v>89</v>
      </c>
      <c r="B48" s="137" t="s">
        <v>87</v>
      </c>
      <c r="C48" s="56"/>
      <c r="D48" s="138">
        <f>D46-D47</f>
        <v>0</v>
      </c>
      <c r="E48" s="142"/>
      <c r="F48" s="143"/>
      <c r="G48" s="245"/>
    </row>
    <row r="49" spans="1:12" ht="81.599999999999994" x14ac:dyDescent="0.3">
      <c r="A49" s="136" t="s">
        <v>91</v>
      </c>
      <c r="B49" s="144" t="s">
        <v>205</v>
      </c>
      <c r="C49" s="56"/>
      <c r="D49" s="288">
        <v>5</v>
      </c>
      <c r="E49" s="489"/>
      <c r="F49" s="490"/>
      <c r="G49" s="245"/>
    </row>
    <row r="50" spans="1:12" x14ac:dyDescent="0.3">
      <c r="A50" s="136" t="s">
        <v>92</v>
      </c>
      <c r="B50" s="145" t="s">
        <v>90</v>
      </c>
      <c r="C50" s="56"/>
      <c r="D50" s="146" t="e">
        <f>SUM(D48:D49)/D46</f>
        <v>#DIV/0!</v>
      </c>
      <c r="E50" s="147"/>
      <c r="F50" s="148"/>
      <c r="G50" s="245"/>
    </row>
    <row r="51" spans="1:12" ht="9" customHeight="1" x14ac:dyDescent="0.3">
      <c r="A51" s="105"/>
      <c r="B51" s="149"/>
      <c r="C51" s="150"/>
      <c r="D51" s="99"/>
      <c r="E51" s="108"/>
      <c r="F51" s="151"/>
      <c r="G51" s="245"/>
    </row>
    <row r="52" spans="1:12" x14ac:dyDescent="0.3">
      <c r="A52" s="491" t="s">
        <v>195</v>
      </c>
      <c r="B52" s="492"/>
      <c r="C52" s="152"/>
      <c r="D52" s="153"/>
      <c r="E52" s="134">
        <f>IF($E$5="RRH",E23)+IF($E$5="PSH",0)++IF($E$5="DV",0)</f>
        <v>25</v>
      </c>
      <c r="F52" s="135">
        <f>E52*D53</f>
        <v>0</v>
      </c>
      <c r="G52" s="251"/>
      <c r="I52" s="33"/>
      <c r="J52" s="33"/>
      <c r="K52" s="33"/>
      <c r="L52" s="243"/>
    </row>
    <row r="53" spans="1:12" ht="15" thickBot="1" x14ac:dyDescent="0.35">
      <c r="A53" s="58" t="s">
        <v>93</v>
      </c>
      <c r="B53" s="154" t="s">
        <v>94</v>
      </c>
      <c r="C53" s="155"/>
      <c r="D53" s="278"/>
      <c r="E53" s="122"/>
      <c r="F53" s="123"/>
      <c r="G53" s="245"/>
      <c r="I53" s="253"/>
    </row>
    <row r="54" spans="1:12" ht="7.8" customHeight="1" thickBot="1" x14ac:dyDescent="0.35">
      <c r="A54" s="63"/>
      <c r="B54" s="156"/>
      <c r="C54" s="157"/>
      <c r="D54" s="158"/>
      <c r="E54" s="78"/>
      <c r="F54" s="159"/>
      <c r="G54" s="245"/>
      <c r="I54" s="253"/>
    </row>
    <row r="55" spans="1:12" x14ac:dyDescent="0.3">
      <c r="A55" s="493" t="s">
        <v>95</v>
      </c>
      <c r="B55" s="494"/>
      <c r="C55" s="35"/>
      <c r="D55" s="79"/>
      <c r="E55" s="79">
        <f>E57+E65</f>
        <v>10</v>
      </c>
      <c r="F55" s="95" t="e">
        <f>F57+F65</f>
        <v>#DIV/0!</v>
      </c>
      <c r="G55" s="251"/>
      <c r="H55" s="242"/>
      <c r="I55" s="33"/>
      <c r="J55" s="33"/>
      <c r="K55" s="33"/>
      <c r="L55" s="243"/>
    </row>
    <row r="56" spans="1:12" ht="7.8" customHeight="1" x14ac:dyDescent="0.3">
      <c r="A56" s="81"/>
      <c r="B56" s="160"/>
      <c r="C56" s="52"/>
      <c r="D56" s="146"/>
      <c r="E56" s="161"/>
      <c r="F56" s="83"/>
      <c r="G56" s="245"/>
    </row>
    <row r="57" spans="1:12" ht="23.4" customHeight="1" x14ac:dyDescent="0.3">
      <c r="A57" s="32" t="s">
        <v>96</v>
      </c>
      <c r="B57" s="523" t="s">
        <v>203</v>
      </c>
      <c r="C57" s="524"/>
      <c r="D57" s="525"/>
      <c r="E57" s="134">
        <v>5</v>
      </c>
      <c r="F57" s="163" t="e">
        <f>IF(D63&gt;=100%,E57)+IF(D63&lt;100%,(E57*D63))</f>
        <v>#DIV/0!</v>
      </c>
      <c r="G57" s="251"/>
      <c r="H57" s="242"/>
      <c r="I57" s="33"/>
      <c r="J57" s="33"/>
      <c r="K57" s="33"/>
      <c r="L57" s="243"/>
    </row>
    <row r="58" spans="1:12" x14ac:dyDescent="0.3">
      <c r="A58" s="50" t="s">
        <v>97</v>
      </c>
      <c r="B58" s="164" t="s">
        <v>98</v>
      </c>
      <c r="C58" s="165"/>
      <c r="D58" s="279"/>
      <c r="E58" s="53" t="str">
        <f>IF(D58="","Please Enter a Number","")</f>
        <v>Please Enter a Number</v>
      </c>
      <c r="F58" s="339"/>
      <c r="G58" s="245"/>
      <c r="H58" s="254"/>
      <c r="I58" s="253"/>
    </row>
    <row r="59" spans="1:12" x14ac:dyDescent="0.3">
      <c r="A59" s="50" t="s">
        <v>99</v>
      </c>
      <c r="B59" s="164" t="s">
        <v>100</v>
      </c>
      <c r="C59" s="165"/>
      <c r="D59" s="279"/>
      <c r="E59" s="53" t="str">
        <f t="shared" ref="E59:E61" si="2">IF(D59="","Please Enter a Number","")</f>
        <v>Please Enter a Number</v>
      </c>
      <c r="F59" s="339"/>
      <c r="G59" s="245"/>
      <c r="H59" s="254"/>
      <c r="I59" s="253"/>
    </row>
    <row r="60" spans="1:12" x14ac:dyDescent="0.3">
      <c r="A60" s="50" t="s">
        <v>101</v>
      </c>
      <c r="B60" s="164" t="s">
        <v>102</v>
      </c>
      <c r="C60" s="165"/>
      <c r="D60" s="279"/>
      <c r="E60" s="53" t="str">
        <f t="shared" si="2"/>
        <v>Please Enter a Number</v>
      </c>
      <c r="F60" s="339"/>
      <c r="G60" s="245"/>
      <c r="H60" s="254"/>
      <c r="I60" s="253"/>
    </row>
    <row r="61" spans="1:12" x14ac:dyDescent="0.3">
      <c r="A61" s="50" t="s">
        <v>103</v>
      </c>
      <c r="B61" s="164" t="s">
        <v>104</v>
      </c>
      <c r="C61" s="165"/>
      <c r="D61" s="279"/>
      <c r="E61" s="53" t="str">
        <f t="shared" si="2"/>
        <v>Please Enter a Number</v>
      </c>
      <c r="F61" s="339"/>
      <c r="G61" s="245"/>
      <c r="H61" s="254"/>
      <c r="I61" s="253"/>
    </row>
    <row r="62" spans="1:12" x14ac:dyDescent="0.3">
      <c r="A62" s="50" t="s">
        <v>105</v>
      </c>
      <c r="B62" s="51" t="s">
        <v>90</v>
      </c>
      <c r="C62" s="166"/>
      <c r="D62" s="167">
        <f>SUM(D58:D61)/4</f>
        <v>0</v>
      </c>
      <c r="E62" s="168"/>
      <c r="F62" s="119"/>
      <c r="G62" s="245"/>
      <c r="H62" s="255"/>
      <c r="I62" s="253"/>
    </row>
    <row r="63" spans="1:12" ht="15" customHeight="1" x14ac:dyDescent="0.3">
      <c r="A63" s="81"/>
      <c r="B63" s="160"/>
      <c r="C63" s="56"/>
      <c r="D63" s="169" t="e">
        <f>D62/$D$17</f>
        <v>#DIV/0!</v>
      </c>
      <c r="E63" s="161"/>
      <c r="F63" s="83"/>
      <c r="G63" s="245"/>
      <c r="H63" s="233" t="e">
        <f>D63*E57</f>
        <v>#DIV/0!</v>
      </c>
    </row>
    <row r="64" spans="1:12" ht="6.6" customHeight="1" x14ac:dyDescent="0.3">
      <c r="A64" s="96"/>
      <c r="B64" s="97"/>
      <c r="C64" s="150"/>
      <c r="D64" s="99"/>
      <c r="E64" s="100"/>
      <c r="F64" s="101"/>
      <c r="G64" s="245"/>
    </row>
    <row r="65" spans="1:12" ht="26.4" customHeight="1" x14ac:dyDescent="0.3">
      <c r="A65" s="44" t="s">
        <v>106</v>
      </c>
      <c r="B65" s="523" t="s">
        <v>204</v>
      </c>
      <c r="C65" s="524"/>
      <c r="D65" s="525"/>
      <c r="E65" s="134">
        <v>5</v>
      </c>
      <c r="F65" s="163" t="e">
        <f>IF(D71&gt;=100%,E65)+IF(D71&lt;100%,(E65*D71))</f>
        <v>#DIV/0!</v>
      </c>
      <c r="G65" s="251"/>
      <c r="H65" s="242"/>
      <c r="I65" s="33"/>
      <c r="J65" s="33"/>
      <c r="K65" s="33"/>
    </row>
    <row r="66" spans="1:12" x14ac:dyDescent="0.3">
      <c r="A66" s="50" t="s">
        <v>107</v>
      </c>
      <c r="B66" s="164" t="s">
        <v>98</v>
      </c>
      <c r="C66" s="165"/>
      <c r="D66" s="279"/>
      <c r="E66" s="53" t="str">
        <f>IF(D66="","Please Enter a Number","")</f>
        <v>Please Enter a Number</v>
      </c>
      <c r="F66" s="339"/>
      <c r="G66" s="245"/>
      <c r="H66" s="254"/>
      <c r="I66" s="253"/>
    </row>
    <row r="67" spans="1:12" x14ac:dyDescent="0.3">
      <c r="A67" s="50" t="s">
        <v>108</v>
      </c>
      <c r="B67" s="164" t="s">
        <v>100</v>
      </c>
      <c r="C67" s="165"/>
      <c r="D67" s="279"/>
      <c r="E67" s="53" t="str">
        <f t="shared" ref="E67:E69" si="3">IF(D67="","Please Enter a Number","")</f>
        <v>Please Enter a Number</v>
      </c>
      <c r="F67" s="339"/>
      <c r="G67" s="245"/>
      <c r="H67" s="254"/>
      <c r="I67" s="253"/>
    </row>
    <row r="68" spans="1:12" x14ac:dyDescent="0.3">
      <c r="A68" s="50" t="s">
        <v>109</v>
      </c>
      <c r="B68" s="164" t="s">
        <v>102</v>
      </c>
      <c r="C68" s="165"/>
      <c r="D68" s="279"/>
      <c r="E68" s="53" t="str">
        <f t="shared" si="3"/>
        <v>Please Enter a Number</v>
      </c>
      <c r="F68" s="339"/>
      <c r="G68" s="245"/>
      <c r="H68" s="254"/>
      <c r="I68" s="253"/>
    </row>
    <row r="69" spans="1:12" x14ac:dyDescent="0.3">
      <c r="A69" s="50" t="s">
        <v>110</v>
      </c>
      <c r="B69" s="164" t="s">
        <v>104</v>
      </c>
      <c r="C69" s="165"/>
      <c r="D69" s="279"/>
      <c r="E69" s="53" t="str">
        <f t="shared" si="3"/>
        <v>Please Enter a Number</v>
      </c>
      <c r="F69" s="339"/>
      <c r="G69" s="245"/>
      <c r="H69" s="254"/>
      <c r="I69" s="253"/>
    </row>
    <row r="70" spans="1:12" ht="15" thickBot="1" x14ac:dyDescent="0.35">
      <c r="A70" s="58" t="s">
        <v>105</v>
      </c>
      <c r="B70" s="59" t="s">
        <v>90</v>
      </c>
      <c r="C70" s="170"/>
      <c r="D70" s="171">
        <f>SUM(D66:D69)/4</f>
        <v>0</v>
      </c>
      <c r="E70" s="122"/>
      <c r="F70" s="123"/>
      <c r="G70" s="245"/>
      <c r="H70" s="255">
        <f>D70</f>
        <v>0</v>
      </c>
      <c r="I70" s="256"/>
    </row>
    <row r="71" spans="1:12" ht="15.6" hidden="1" customHeight="1" x14ac:dyDescent="0.3">
      <c r="A71" s="172"/>
      <c r="B71" s="173"/>
      <c r="C71" s="86"/>
      <c r="D71" s="174" t="e">
        <f>D70/$D$18</f>
        <v>#DIV/0!</v>
      </c>
      <c r="E71" s="175"/>
      <c r="F71" s="176"/>
      <c r="G71" s="252"/>
      <c r="H71" s="233" t="e">
        <f>D71*E65</f>
        <v>#DIV/0!</v>
      </c>
      <c r="I71" s="256"/>
    </row>
    <row r="72" spans="1:12" ht="7.2" customHeight="1" thickBot="1" x14ac:dyDescent="0.35">
      <c r="A72" s="128"/>
      <c r="B72" s="129"/>
      <c r="C72" s="177"/>
      <c r="D72" s="131"/>
      <c r="E72" s="132"/>
      <c r="F72" s="133"/>
      <c r="G72" s="245"/>
      <c r="I72" s="256"/>
    </row>
    <row r="73" spans="1:12" x14ac:dyDescent="0.3">
      <c r="A73" s="493" t="s">
        <v>111</v>
      </c>
      <c r="B73" s="494"/>
      <c r="C73" s="35"/>
      <c r="D73" s="79"/>
      <c r="E73" s="79">
        <f>E75+E80</f>
        <v>20</v>
      </c>
      <c r="F73" s="95">
        <f>F75+F80</f>
        <v>0</v>
      </c>
      <c r="G73" s="251"/>
      <c r="H73" s="242"/>
      <c r="I73" s="33"/>
      <c r="J73" s="33"/>
      <c r="K73" s="33"/>
      <c r="L73" s="243"/>
    </row>
    <row r="74" spans="1:12" ht="4.8" customHeight="1" x14ac:dyDescent="0.3">
      <c r="A74" s="96"/>
      <c r="B74" s="97"/>
      <c r="C74" s="98"/>
      <c r="D74" s="99"/>
      <c r="E74" s="100"/>
      <c r="F74" s="101"/>
      <c r="G74" s="245"/>
    </row>
    <row r="75" spans="1:12" ht="24" x14ac:dyDescent="0.3">
      <c r="A75" s="32" t="s">
        <v>112</v>
      </c>
      <c r="B75" s="162" t="s">
        <v>113</v>
      </c>
      <c r="C75" s="48"/>
      <c r="D75" s="153"/>
      <c r="E75" s="134">
        <v>10</v>
      </c>
      <c r="F75" s="135">
        <f>IF(E5="PSH",I76,I77)</f>
        <v>0</v>
      </c>
      <c r="G75" s="251"/>
      <c r="I75" s="33"/>
    </row>
    <row r="76" spans="1:12" ht="27.6" x14ac:dyDescent="0.3">
      <c r="A76" s="178" t="s">
        <v>114</v>
      </c>
      <c r="B76" s="164" t="s">
        <v>115</v>
      </c>
      <c r="C76" s="179"/>
      <c r="D76" s="282">
        <f>'Renewal Application'!D78</f>
        <v>0</v>
      </c>
      <c r="E76" s="53" t="str">
        <f>IF(D76="","Please Enter Percentage","")</f>
        <v/>
      </c>
      <c r="F76" s="140"/>
      <c r="G76" s="245" t="s">
        <v>51</v>
      </c>
      <c r="H76" s="257">
        <v>0.2</v>
      </c>
      <c r="I76" s="256">
        <f>IF($D$78&gt;$H$76,$E$75)+IF($D$78=$H$76,$E$75)+IF($D$78&lt;$H$76,($D$78/$H$76)*$E$75)</f>
        <v>0</v>
      </c>
    </row>
    <row r="77" spans="1:12" ht="27.6" x14ac:dyDescent="0.3">
      <c r="A77" s="178" t="s">
        <v>116</v>
      </c>
      <c r="B77" s="164" t="s">
        <v>117</v>
      </c>
      <c r="C77" s="179"/>
      <c r="D77" s="282">
        <f>'Renewal Application'!H78</f>
        <v>0</v>
      </c>
      <c r="E77" s="53" t="str">
        <f>IF(D77="","Please Enter Percentage","")</f>
        <v/>
      </c>
      <c r="F77" s="140"/>
      <c r="G77" s="245" t="s">
        <v>141</v>
      </c>
      <c r="H77" s="257">
        <v>0.53</v>
      </c>
      <c r="I77" s="256">
        <f>IF($D$78&gt;$H$77,$E$75)+IF($D$78=$H$77,$E$75)+IF($D$78&lt;$H$77,($D$78/$H$77)*$E$75)</f>
        <v>0</v>
      </c>
    </row>
    <row r="78" spans="1:12" hidden="1" x14ac:dyDescent="0.3">
      <c r="A78" s="180"/>
      <c r="B78" s="181"/>
      <c r="C78" s="182">
        <f>D78/H76</f>
        <v>0</v>
      </c>
      <c r="D78" s="169">
        <f>SUM(D76:D77)</f>
        <v>0</v>
      </c>
      <c r="E78" s="183"/>
      <c r="F78" s="184"/>
      <c r="G78" s="245"/>
      <c r="H78" s="257"/>
      <c r="I78" s="258"/>
      <c r="J78" s="52"/>
      <c r="K78" s="52"/>
      <c r="L78" s="259"/>
    </row>
    <row r="79" spans="1:12" ht="7.2" customHeight="1" x14ac:dyDescent="0.3">
      <c r="A79" s="50"/>
      <c r="C79" s="186"/>
      <c r="D79" s="168"/>
      <c r="E79" s="187"/>
      <c r="F79" s="119"/>
      <c r="G79" s="245"/>
      <c r="H79" s="257"/>
      <c r="I79" s="258"/>
    </row>
    <row r="80" spans="1:12" x14ac:dyDescent="0.3">
      <c r="A80" s="188" t="s">
        <v>118</v>
      </c>
      <c r="B80" s="162" t="s">
        <v>119</v>
      </c>
      <c r="C80" s="152"/>
      <c r="D80" s="153"/>
      <c r="E80" s="134">
        <v>10</v>
      </c>
      <c r="F80" s="135">
        <f>IF(D83&gt;H81,E80)+IF(D83=H81,E80)+IF(D83&lt;H81,(D83/H81)*E80)</f>
        <v>0</v>
      </c>
      <c r="G80" s="251"/>
      <c r="H80" s="257"/>
      <c r="I80" s="260"/>
    </row>
    <row r="81" spans="1:12" ht="27.6" x14ac:dyDescent="0.3">
      <c r="A81" s="50" t="s">
        <v>120</v>
      </c>
      <c r="B81" s="164" t="s">
        <v>121</v>
      </c>
      <c r="C81" s="189"/>
      <c r="D81" s="282">
        <f>'Renewal Application'!D79</f>
        <v>0</v>
      </c>
      <c r="E81" s="53" t="str">
        <f>IF(D81="","Please Enter Percentage","")</f>
        <v/>
      </c>
      <c r="F81" s="140"/>
      <c r="G81" s="245" t="s">
        <v>142</v>
      </c>
      <c r="H81" s="257">
        <v>0.54</v>
      </c>
      <c r="I81" s="258"/>
    </row>
    <row r="82" spans="1:12" ht="28.2" thickBot="1" x14ac:dyDescent="0.35">
      <c r="A82" s="58" t="s">
        <v>122</v>
      </c>
      <c r="B82" s="154" t="s">
        <v>123</v>
      </c>
      <c r="C82" s="190"/>
      <c r="D82" s="283">
        <f>'Renewal Application'!H79</f>
        <v>0</v>
      </c>
      <c r="E82" s="61" t="str">
        <f>IF(D82="","Please Enter Percentage","")</f>
        <v/>
      </c>
      <c r="F82" s="191"/>
      <c r="G82" s="245"/>
      <c r="I82" s="258"/>
    </row>
    <row r="83" spans="1:12" hidden="1" x14ac:dyDescent="0.3">
      <c r="A83" s="84"/>
      <c r="B83" s="85"/>
      <c r="C83" s="192">
        <f>D83/H81</f>
        <v>0</v>
      </c>
      <c r="D83" s="87">
        <f>SUM(D81:D82)</f>
        <v>0</v>
      </c>
      <c r="E83" s="193"/>
      <c r="F83" s="127"/>
      <c r="G83" s="252"/>
      <c r="I83" s="258"/>
      <c r="J83" s="52"/>
    </row>
    <row r="84" spans="1:12" ht="9" customHeight="1" thickBot="1" x14ac:dyDescent="0.35">
      <c r="A84" s="128"/>
      <c r="B84" s="129"/>
      <c r="C84" s="194"/>
      <c r="D84" s="195"/>
      <c r="E84" s="196"/>
      <c r="F84" s="197"/>
      <c r="G84" s="245"/>
      <c r="I84" s="258"/>
    </row>
    <row r="85" spans="1:12" ht="15" thickBot="1" x14ac:dyDescent="0.35">
      <c r="A85" s="517" t="s">
        <v>124</v>
      </c>
      <c r="B85" s="518"/>
      <c r="C85" s="198"/>
      <c r="D85" s="199"/>
      <c r="E85" s="200">
        <f>E23+E29+E35+E45+E52+E55+E73</f>
        <v>100</v>
      </c>
      <c r="F85" s="200" t="e">
        <f>F23+F29+F35+F45+F52+F55+F73</f>
        <v>#DIV/0!</v>
      </c>
      <c r="G85" s="251"/>
      <c r="H85" s="242"/>
      <c r="I85" s="260"/>
      <c r="J85" s="33"/>
      <c r="K85" s="33"/>
      <c r="L85" s="243"/>
    </row>
    <row r="86" spans="1:12" hidden="1" x14ac:dyDescent="0.3">
      <c r="A86" s="201"/>
      <c r="B86" s="202"/>
      <c r="C86" s="203"/>
      <c r="D86" s="204"/>
      <c r="E86" s="205"/>
      <c r="F86" s="206"/>
      <c r="G86" s="245"/>
      <c r="I86" s="258"/>
    </row>
    <row r="87" spans="1:12" hidden="1" x14ac:dyDescent="0.3">
      <c r="A87" s="207" t="s">
        <v>125</v>
      </c>
      <c r="C87" s="186"/>
      <c r="D87" s="208"/>
      <c r="E87" s="139">
        <v>0</v>
      </c>
      <c r="F87" s="209"/>
      <c r="G87" s="252"/>
      <c r="H87" s="233" t="s">
        <v>143</v>
      </c>
      <c r="I87" s="258"/>
    </row>
    <row r="88" spans="1:12" ht="3.6" customHeight="1" thickBot="1" x14ac:dyDescent="0.35">
      <c r="A88" s="210"/>
      <c r="B88" s="211"/>
      <c r="C88" s="212"/>
      <c r="D88" s="142"/>
      <c r="E88" s="142"/>
      <c r="F88" s="213"/>
    </row>
    <row r="89" spans="1:12" ht="17.399999999999999" customHeight="1" x14ac:dyDescent="0.3">
      <c r="A89" s="493" t="s">
        <v>197</v>
      </c>
      <c r="B89" s="494"/>
      <c r="C89" s="214"/>
      <c r="D89" s="79"/>
      <c r="E89" s="337" t="s">
        <v>188</v>
      </c>
      <c r="F89" s="95" t="e">
        <f>SUM(H91:H96)</f>
        <v>#DIV/0!</v>
      </c>
      <c r="G89" s="232"/>
      <c r="I89" s="258"/>
    </row>
    <row r="90" spans="1:12" hidden="1" x14ac:dyDescent="0.3">
      <c r="A90" s="215" t="s">
        <v>126</v>
      </c>
      <c r="B90" s="216" t="s">
        <v>127</v>
      </c>
      <c r="C90" s="217"/>
      <c r="D90" s="208"/>
      <c r="E90" s="139"/>
      <c r="F90" s="119"/>
      <c r="G90" s="232"/>
      <c r="H90" s="233" t="s">
        <v>144</v>
      </c>
    </row>
    <row r="91" spans="1:12" x14ac:dyDescent="0.3">
      <c r="A91" s="81" t="s">
        <v>1</v>
      </c>
      <c r="B91" s="82" t="s">
        <v>128</v>
      </c>
      <c r="C91" s="186" t="e">
        <f>D91/$D$12</f>
        <v>#DIV/0!</v>
      </c>
      <c r="D91" s="277">
        <f>D14</f>
        <v>0</v>
      </c>
      <c r="E91" s="218">
        <v>5</v>
      </c>
      <c r="F91" s="219" t="e">
        <f>IF(H91&gt;5,E91)+IF(H91&lt;=5,H91)</f>
        <v>#DIV/0!</v>
      </c>
      <c r="G91" s="245"/>
      <c r="H91" s="261" t="e">
        <f>C91*E91</f>
        <v>#DIV/0!</v>
      </c>
      <c r="I91" s="253"/>
    </row>
    <row r="92" spans="1:12" ht="20.399999999999999" x14ac:dyDescent="0.3">
      <c r="A92" s="81" t="s">
        <v>129</v>
      </c>
      <c r="B92" s="220" t="s">
        <v>130</v>
      </c>
      <c r="C92" s="186" t="e">
        <f t="shared" ref="C92" si="4">D92/$D$12</f>
        <v>#DIV/0!</v>
      </c>
      <c r="D92" s="277">
        <f>'Renewal Application'!D89</f>
        <v>0</v>
      </c>
      <c r="E92" s="161">
        <v>5</v>
      </c>
      <c r="F92" s="219" t="e">
        <f t="shared" ref="F92:F96" si="5">IF(H92&gt;5,E92)+IF(H92&lt;=5,H92)</f>
        <v>#DIV/0!</v>
      </c>
      <c r="G92" s="245"/>
      <c r="H92" s="261" t="e">
        <f t="shared" ref="H92:H96" si="6">C92*E92</f>
        <v>#DIV/0!</v>
      </c>
      <c r="I92" s="253"/>
    </row>
    <row r="93" spans="1:12" ht="15" thickBot="1" x14ac:dyDescent="0.35">
      <c r="A93" s="81" t="s">
        <v>131</v>
      </c>
      <c r="B93" s="82" t="s">
        <v>128</v>
      </c>
      <c r="C93" s="155" t="e">
        <f>D93/$D$12</f>
        <v>#DIV/0!</v>
      </c>
      <c r="D93" s="277">
        <f>D16</f>
        <v>0</v>
      </c>
      <c r="E93" s="161">
        <v>5</v>
      </c>
      <c r="F93" s="219" t="e">
        <f t="shared" si="5"/>
        <v>#DIV/0!</v>
      </c>
      <c r="G93" s="245"/>
      <c r="H93" s="261" t="e">
        <f t="shared" si="6"/>
        <v>#DIV/0!</v>
      </c>
      <c r="I93" s="253"/>
    </row>
    <row r="94" spans="1:12" ht="15" thickBot="1" x14ac:dyDescent="0.35">
      <c r="A94" s="221" t="s">
        <v>132</v>
      </c>
      <c r="B94" s="220" t="s">
        <v>133</v>
      </c>
      <c r="C94" s="155" t="e">
        <f t="shared" ref="C94:C95" si="7">D94/$D$12</f>
        <v>#DIV/0!</v>
      </c>
      <c r="D94" s="277">
        <f>'Renewal Application'!H88</f>
        <v>0</v>
      </c>
      <c r="E94" s="161">
        <v>5</v>
      </c>
      <c r="F94" s="219" t="e">
        <f t="shared" si="5"/>
        <v>#DIV/0!</v>
      </c>
      <c r="G94" s="245"/>
      <c r="H94" s="261" t="e">
        <f t="shared" si="6"/>
        <v>#DIV/0!</v>
      </c>
      <c r="I94" s="253"/>
    </row>
    <row r="95" spans="1:12" ht="15" thickBot="1" x14ac:dyDescent="0.35">
      <c r="A95" s="81" t="s">
        <v>134</v>
      </c>
      <c r="B95" s="82" t="s">
        <v>135</v>
      </c>
      <c r="C95" s="155" t="e">
        <f t="shared" si="7"/>
        <v>#DIV/0!</v>
      </c>
      <c r="D95" s="277">
        <f>'Renewal Application'!H89</f>
        <v>0</v>
      </c>
      <c r="E95" s="218">
        <v>5</v>
      </c>
      <c r="F95" s="219" t="e">
        <f t="shared" si="5"/>
        <v>#DIV/0!</v>
      </c>
      <c r="G95" s="245"/>
      <c r="H95" s="261" t="e">
        <f t="shared" si="6"/>
        <v>#DIV/0!</v>
      </c>
      <c r="I95" s="253"/>
    </row>
    <row r="96" spans="1:12" ht="15" thickBot="1" x14ac:dyDescent="0.35">
      <c r="A96" s="222" t="s">
        <v>136</v>
      </c>
      <c r="B96" s="223" t="s">
        <v>137</v>
      </c>
      <c r="C96" s="155" t="e">
        <f>D96/$D$12</f>
        <v>#DIV/0!</v>
      </c>
      <c r="D96" s="294">
        <f>'Renewal Application'!H90</f>
        <v>0</v>
      </c>
      <c r="E96" s="224">
        <v>5</v>
      </c>
      <c r="F96" s="219" t="e">
        <f t="shared" si="5"/>
        <v>#DIV/0!</v>
      </c>
      <c r="G96" s="245"/>
      <c r="H96" s="261" t="e">
        <f t="shared" si="6"/>
        <v>#DIV/0!</v>
      </c>
      <c r="I96" s="253"/>
    </row>
    <row r="97" spans="1:111" ht="9.6" customHeight="1" x14ac:dyDescent="0.3">
      <c r="A97" s="172"/>
      <c r="B97" s="173"/>
      <c r="C97" s="225"/>
      <c r="D97" s="175"/>
      <c r="E97" s="147"/>
      <c r="F97" s="226"/>
      <c r="G97" s="252"/>
      <c r="I97" s="253">
        <f t="shared" ref="I97:I98" si="8">E97*(F97)</f>
        <v>0</v>
      </c>
    </row>
    <row r="98" spans="1:111" hidden="1" x14ac:dyDescent="0.3">
      <c r="A98" s="227"/>
      <c r="B98" s="181"/>
      <c r="C98" s="56"/>
      <c r="D98" s="169"/>
      <c r="E98" s="228" t="e">
        <f>E85+E89</f>
        <v>#VALUE!</v>
      </c>
      <c r="F98" s="228" t="e">
        <f>F85+F89</f>
        <v>#DIV/0!</v>
      </c>
      <c r="G98" s="262"/>
      <c r="H98" s="233" t="s">
        <v>145</v>
      </c>
      <c r="I98" s="253" t="e">
        <f t="shared" si="8"/>
        <v>#VALUE!</v>
      </c>
    </row>
    <row r="99" spans="1:111" ht="7.8" customHeight="1" x14ac:dyDescent="0.3">
      <c r="A99" s="310"/>
      <c r="B99" s="311"/>
      <c r="C99" s="312"/>
      <c r="D99" s="313"/>
      <c r="E99" s="314"/>
      <c r="F99" s="314"/>
      <c r="G99" s="262"/>
      <c r="H99" s="263"/>
    </row>
    <row r="100" spans="1:111" x14ac:dyDescent="0.3">
      <c r="A100" s="321" t="str">
        <f>IF($E$5="PSH","TOTAL SCORE PSH","TOTAL SCORE RRH")</f>
        <v>TOTAL SCORE RRH</v>
      </c>
      <c r="B100" s="322" t="str">
        <f>IFERROR($F$100,"ERRORS in APPLICATION")</f>
        <v>ERRORS in APPLICATION</v>
      </c>
      <c r="C100" s="323"/>
      <c r="D100" s="324"/>
      <c r="E100" s="325"/>
      <c r="F100" s="326" t="e">
        <f>$F$85+$F$89</f>
        <v>#DIV/0!</v>
      </c>
      <c r="G100" s="251" t="str">
        <f>IFERROR($F$101,"Errors in RRH Application")</f>
        <v>Errors in RRH Application</v>
      </c>
      <c r="H100" s="264" t="s">
        <v>146</v>
      </c>
    </row>
    <row r="101" spans="1:111" ht="15" hidden="1" thickBot="1" x14ac:dyDescent="0.35">
      <c r="A101" s="315" t="s">
        <v>138</v>
      </c>
      <c r="B101" s="316" t="str">
        <f>IF($E$5="RRH",$G$101,"RRH Not Applicable.")</f>
        <v>Errors in RRH Application</v>
      </c>
      <c r="C101" s="317"/>
      <c r="D101" s="318"/>
      <c r="E101" s="319"/>
      <c r="F101" s="320" t="e">
        <f>IF($E$5="RRH",$F$85+$F$89,0)</f>
        <v>#DIV/0!</v>
      </c>
      <c r="G101" s="251" t="str">
        <f>IFERROR($F$101,"Errors in RRH Application")</f>
        <v>Errors in RRH Application</v>
      </c>
      <c r="H101" s="264" t="s">
        <v>146</v>
      </c>
    </row>
    <row r="102" spans="1:111" ht="9.6" customHeight="1" x14ac:dyDescent="0.3">
      <c r="A102" s="336" t="s">
        <v>207</v>
      </c>
      <c r="B102" s="266"/>
      <c r="C102" s="229"/>
      <c r="D102" s="267"/>
      <c r="E102" s="268"/>
      <c r="F102" s="269"/>
      <c r="G102" s="270"/>
      <c r="H102" s="271" t="str">
        <f>IFERROR($F$100,"ERRORS in APPLICATION")</f>
        <v>ERRORS in APPLICATION</v>
      </c>
      <c r="I102" s="270"/>
      <c r="J102" s="270"/>
      <c r="K102" s="270"/>
      <c r="L102" s="231"/>
    </row>
    <row r="103" spans="1:111" s="229" customFormat="1" ht="16.2" customHeight="1" x14ac:dyDescent="0.3">
      <c r="A103" s="514" t="s">
        <v>177</v>
      </c>
      <c r="B103" s="515"/>
      <c r="C103" s="515"/>
      <c r="D103" s="515"/>
      <c r="E103" s="515"/>
      <c r="F103" s="516"/>
      <c r="G103" s="231"/>
      <c r="H103" s="263"/>
      <c r="I103" s="231"/>
      <c r="J103" s="231"/>
      <c r="K103" s="231"/>
      <c r="L103" s="231"/>
      <c r="M103" s="295"/>
      <c r="N103" s="231"/>
      <c r="O103" s="231"/>
      <c r="P103" s="231"/>
      <c r="Q103" s="231"/>
      <c r="R103" s="231"/>
      <c r="S103" s="231"/>
      <c r="T103" s="231"/>
      <c r="U103" s="231"/>
      <c r="V103" s="231"/>
      <c r="W103" s="231"/>
      <c r="X103" s="231"/>
      <c r="Y103" s="231"/>
      <c r="Z103" s="231"/>
      <c r="AA103" s="231"/>
      <c r="AB103" s="231"/>
      <c r="AC103" s="231"/>
      <c r="AD103" s="231"/>
      <c r="AE103" s="231"/>
      <c r="AF103" s="231"/>
      <c r="AG103" s="231"/>
      <c r="AH103" s="231"/>
      <c r="AI103" s="231"/>
      <c r="AJ103" s="231"/>
      <c r="AK103" s="231"/>
      <c r="AL103" s="231"/>
      <c r="AM103" s="231"/>
      <c r="AN103" s="231"/>
      <c r="AO103" s="231"/>
      <c r="AP103" s="231"/>
      <c r="AQ103" s="231"/>
      <c r="AR103" s="231"/>
      <c r="AS103" s="231"/>
      <c r="AT103" s="231"/>
      <c r="AU103" s="231"/>
      <c r="AV103" s="231"/>
      <c r="AW103" s="231"/>
      <c r="AX103" s="231"/>
      <c r="AY103" s="231"/>
      <c r="AZ103" s="231"/>
      <c r="BA103" s="231"/>
      <c r="BB103" s="231"/>
      <c r="BC103" s="231"/>
      <c r="BD103" s="231"/>
      <c r="BE103" s="231"/>
      <c r="BF103" s="231"/>
      <c r="BG103" s="231"/>
      <c r="BH103" s="231"/>
      <c r="BI103" s="231"/>
      <c r="BJ103" s="231"/>
      <c r="BK103" s="231"/>
      <c r="BL103" s="231"/>
      <c r="BM103" s="231"/>
      <c r="BN103" s="231"/>
      <c r="BO103" s="231"/>
      <c r="BP103" s="231"/>
      <c r="BQ103" s="231"/>
      <c r="BR103" s="231"/>
      <c r="BS103" s="231"/>
      <c r="BT103" s="231"/>
      <c r="BU103" s="231"/>
      <c r="BV103" s="231"/>
      <c r="BW103" s="231"/>
      <c r="BX103" s="231"/>
      <c r="BY103" s="231"/>
      <c r="BZ103" s="231"/>
      <c r="CA103" s="231"/>
      <c r="CB103" s="231"/>
      <c r="CC103" s="231"/>
      <c r="CD103" s="231"/>
      <c r="CE103" s="231"/>
      <c r="CF103" s="231"/>
      <c r="CG103" s="231"/>
      <c r="CH103" s="231"/>
      <c r="CI103" s="231"/>
      <c r="CJ103" s="231"/>
      <c r="CK103" s="231"/>
      <c r="CL103" s="231"/>
      <c r="CM103" s="231"/>
      <c r="CN103" s="231"/>
      <c r="CO103" s="231"/>
      <c r="CP103" s="231"/>
      <c r="CQ103" s="231"/>
      <c r="CR103" s="231"/>
      <c r="CS103" s="231"/>
      <c r="CT103" s="231"/>
      <c r="CU103" s="231"/>
      <c r="CV103" s="231"/>
      <c r="CW103" s="231"/>
      <c r="CX103" s="231"/>
      <c r="CY103" s="231"/>
      <c r="CZ103" s="231"/>
      <c r="DA103" s="231"/>
      <c r="DB103" s="231"/>
      <c r="DC103" s="231"/>
      <c r="DD103" s="231"/>
      <c r="DE103" s="231"/>
      <c r="DF103" s="231"/>
      <c r="DG103" s="231"/>
    </row>
    <row r="104" spans="1:111" s="229" customFormat="1" ht="13.2" customHeight="1" x14ac:dyDescent="0.3">
      <c r="A104" s="307" t="s">
        <v>178</v>
      </c>
      <c r="B104" s="513" t="str">
        <f>IF(OR($D$12=0,$D$13=0,$D$14=0,$D$15=0,$D$16=0,$D$17=0,$D$18=0),"Potential Errors.  Confirm PGM data with zeros.","Okay")</f>
        <v>Potential Errors.  Confirm PGM data with zeros.</v>
      </c>
      <c r="C104" s="513"/>
      <c r="D104" s="513"/>
      <c r="E104" s="268"/>
      <c r="F104" s="298"/>
      <c r="G104" s="231"/>
      <c r="H104" s="263" t="str">
        <f>IF($E$5="PSH","TOTAL SCORE PSH","TOTAL SCORE RRH")</f>
        <v>TOTAL SCORE RRH</v>
      </c>
      <c r="I104" s="231"/>
      <c r="J104" s="231"/>
      <c r="K104" s="231"/>
      <c r="L104" s="231"/>
      <c r="M104" s="295"/>
      <c r="N104" s="231"/>
      <c r="O104" s="231"/>
      <c r="P104" s="231"/>
      <c r="Q104" s="231"/>
      <c r="R104" s="231"/>
      <c r="S104" s="231"/>
      <c r="T104" s="231"/>
      <c r="U104" s="231"/>
      <c r="V104" s="231"/>
      <c r="W104" s="231"/>
      <c r="X104" s="231"/>
      <c r="Y104" s="231"/>
      <c r="Z104" s="231"/>
      <c r="AA104" s="231"/>
      <c r="AB104" s="231"/>
      <c r="AC104" s="231"/>
      <c r="AD104" s="231"/>
      <c r="AE104" s="231"/>
      <c r="AF104" s="231"/>
      <c r="AG104" s="231"/>
      <c r="AH104" s="231"/>
      <c r="AI104" s="231"/>
      <c r="AJ104" s="231"/>
      <c r="AK104" s="231"/>
      <c r="AL104" s="231"/>
      <c r="AM104" s="231"/>
      <c r="AN104" s="231"/>
      <c r="AO104" s="231"/>
      <c r="AP104" s="231"/>
      <c r="AQ104" s="231"/>
      <c r="AR104" s="231"/>
      <c r="AS104" s="231"/>
      <c r="AT104" s="231"/>
      <c r="AU104" s="231"/>
      <c r="AV104" s="231"/>
      <c r="AW104" s="231"/>
      <c r="AX104" s="231"/>
      <c r="AY104" s="231"/>
      <c r="AZ104" s="231"/>
      <c r="BA104" s="231"/>
      <c r="BB104" s="231"/>
      <c r="BC104" s="231"/>
      <c r="BD104" s="231"/>
      <c r="BE104" s="231"/>
      <c r="BF104" s="231"/>
      <c r="BG104" s="231"/>
      <c r="BH104" s="231"/>
      <c r="BI104" s="231"/>
      <c r="BJ104" s="231"/>
      <c r="BK104" s="231"/>
      <c r="BL104" s="231"/>
      <c r="BM104" s="231"/>
      <c r="BN104" s="231"/>
      <c r="BO104" s="231"/>
      <c r="BP104" s="231"/>
      <c r="BQ104" s="231"/>
      <c r="BR104" s="231"/>
      <c r="BS104" s="231"/>
      <c r="BT104" s="231"/>
      <c r="BU104" s="231"/>
      <c r="BV104" s="231"/>
      <c r="BW104" s="231"/>
      <c r="BX104" s="231"/>
      <c r="BY104" s="231"/>
      <c r="BZ104" s="231"/>
      <c r="CA104" s="231"/>
      <c r="CB104" s="231"/>
      <c r="CC104" s="231"/>
      <c r="CD104" s="231"/>
      <c r="CE104" s="231"/>
      <c r="CF104" s="231"/>
      <c r="CG104" s="231"/>
      <c r="CH104" s="231"/>
      <c r="CI104" s="231"/>
      <c r="CJ104" s="231"/>
      <c r="CK104" s="231"/>
      <c r="CL104" s="231"/>
      <c r="CM104" s="231"/>
      <c r="CN104" s="231"/>
      <c r="CO104" s="231"/>
      <c r="CP104" s="231"/>
      <c r="CQ104" s="231"/>
      <c r="CR104" s="231"/>
      <c r="CS104" s="231"/>
      <c r="CT104" s="231"/>
      <c r="CU104" s="231"/>
      <c r="CV104" s="231"/>
      <c r="CW104" s="231"/>
      <c r="CX104" s="231"/>
      <c r="CY104" s="231"/>
      <c r="CZ104" s="231"/>
      <c r="DA104" s="231"/>
      <c r="DB104" s="231"/>
      <c r="DC104" s="231"/>
      <c r="DD104" s="231"/>
      <c r="DE104" s="231"/>
      <c r="DF104" s="231"/>
      <c r="DG104" s="231"/>
    </row>
    <row r="105" spans="1:111" s="229" customFormat="1" ht="13.2" customHeight="1" x14ac:dyDescent="0.3">
      <c r="A105" s="307" t="s">
        <v>179</v>
      </c>
      <c r="B105" s="513" t="str">
        <f>IF(OR($D$24=0,$D$25=0,$D$26=0),"Potential Errors.  Confirm DQ data with zeros.","Okay")</f>
        <v>Potential Errors.  Confirm DQ data with zeros.</v>
      </c>
      <c r="C105" s="513"/>
      <c r="D105" s="513"/>
      <c r="E105" s="268"/>
      <c r="F105" s="298"/>
      <c r="G105" s="231"/>
      <c r="H105" s="263" t="s">
        <v>187</v>
      </c>
      <c r="I105" s="231"/>
      <c r="J105" s="231"/>
      <c r="K105" s="231"/>
      <c r="L105" s="231"/>
      <c r="M105" s="295"/>
      <c r="N105" s="231"/>
      <c r="O105" s="231"/>
      <c r="P105" s="231"/>
      <c r="Q105" s="231"/>
      <c r="R105" s="231"/>
      <c r="S105" s="231"/>
      <c r="T105" s="231"/>
      <c r="U105" s="231"/>
      <c r="V105" s="231"/>
      <c r="W105" s="231"/>
      <c r="X105" s="231"/>
      <c r="Y105" s="231"/>
      <c r="Z105" s="231"/>
      <c r="AA105" s="231"/>
      <c r="AB105" s="231"/>
      <c r="AC105" s="231"/>
      <c r="AD105" s="231"/>
      <c r="AE105" s="231"/>
      <c r="AF105" s="231"/>
      <c r="AG105" s="231"/>
      <c r="AH105" s="231"/>
      <c r="AI105" s="231"/>
      <c r="AJ105" s="231"/>
      <c r="AK105" s="231"/>
      <c r="AL105" s="231"/>
      <c r="AM105" s="231"/>
      <c r="AN105" s="231"/>
      <c r="AO105" s="231"/>
      <c r="AP105" s="231"/>
      <c r="AQ105" s="231"/>
      <c r="AR105" s="231"/>
      <c r="AS105" s="231"/>
      <c r="AT105" s="231"/>
      <c r="AU105" s="231"/>
      <c r="AV105" s="231"/>
      <c r="AW105" s="231"/>
      <c r="AX105" s="231"/>
      <c r="AY105" s="231"/>
      <c r="AZ105" s="231"/>
      <c r="BA105" s="231"/>
      <c r="BB105" s="231"/>
      <c r="BC105" s="231"/>
      <c r="BD105" s="231"/>
      <c r="BE105" s="231"/>
      <c r="BF105" s="231"/>
      <c r="BG105" s="231"/>
      <c r="BH105" s="231"/>
      <c r="BI105" s="231"/>
      <c r="BJ105" s="231"/>
      <c r="BK105" s="231"/>
      <c r="BL105" s="231"/>
      <c r="BM105" s="231"/>
      <c r="BN105" s="231"/>
      <c r="BO105" s="231"/>
      <c r="BP105" s="231"/>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row>
    <row r="106" spans="1:111" s="229" customFormat="1" ht="13.2" customHeight="1" x14ac:dyDescent="0.3">
      <c r="A106" s="307" t="s">
        <v>180</v>
      </c>
      <c r="B106" s="299" t="s">
        <v>181</v>
      </c>
      <c r="C106" s="300"/>
      <c r="D106" s="301"/>
      <c r="E106" s="268"/>
      <c r="F106" s="298"/>
      <c r="G106" s="231"/>
      <c r="H106" s="263"/>
      <c r="I106" s="231"/>
      <c r="J106" s="231"/>
      <c r="K106" s="231"/>
      <c r="L106" s="231"/>
      <c r="M106" s="295"/>
      <c r="N106" s="231"/>
      <c r="O106" s="231"/>
      <c r="P106" s="231"/>
      <c r="Q106" s="231"/>
      <c r="R106" s="231"/>
      <c r="S106" s="231"/>
      <c r="T106" s="231"/>
      <c r="U106" s="231"/>
      <c r="V106" s="231"/>
      <c r="W106" s="231"/>
      <c r="X106" s="231"/>
      <c r="Y106" s="231"/>
      <c r="Z106" s="231"/>
      <c r="AA106" s="231"/>
      <c r="AB106" s="231"/>
      <c r="AC106" s="231"/>
      <c r="AD106" s="231"/>
      <c r="AE106" s="231"/>
      <c r="AF106" s="231"/>
      <c r="AG106" s="231"/>
      <c r="AH106" s="231"/>
      <c r="AI106" s="231"/>
      <c r="AJ106" s="231"/>
      <c r="AK106" s="231"/>
      <c r="AL106" s="231"/>
      <c r="AM106" s="231"/>
      <c r="AN106" s="231"/>
      <c r="AO106" s="231"/>
      <c r="AP106" s="231"/>
      <c r="AQ106" s="231"/>
      <c r="AR106" s="231"/>
      <c r="AS106" s="231"/>
      <c r="AT106" s="231"/>
      <c r="AU106" s="231"/>
      <c r="AV106" s="231"/>
      <c r="AW106" s="231"/>
      <c r="AX106" s="231"/>
      <c r="AY106" s="231"/>
      <c r="AZ106" s="231"/>
      <c r="BA106" s="231"/>
      <c r="BB106" s="231"/>
      <c r="BC106" s="231"/>
      <c r="BD106" s="231"/>
      <c r="BE106" s="231"/>
      <c r="BF106" s="231"/>
      <c r="BG106" s="231"/>
      <c r="BH106" s="231"/>
      <c r="BI106" s="231"/>
      <c r="BJ106" s="231"/>
      <c r="BK106" s="231"/>
      <c r="BL106" s="231"/>
      <c r="BM106" s="231"/>
      <c r="BN106" s="231"/>
      <c r="BO106" s="231"/>
      <c r="BP106" s="231"/>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row>
    <row r="107" spans="1:111" s="229" customFormat="1" ht="13.2" customHeight="1" x14ac:dyDescent="0.3">
      <c r="A107" s="307" t="s">
        <v>182</v>
      </c>
      <c r="B107" s="299" t="str">
        <f>IF(OR($D$36=0,$D$37=0,$D$38=0,$D$39=0),"ERRORS","Okay")</f>
        <v>ERRORS</v>
      </c>
      <c r="C107" s="300"/>
      <c r="D107" s="301"/>
      <c r="E107" s="268"/>
      <c r="F107" s="298"/>
      <c r="G107" s="231"/>
      <c r="H107" s="297" t="str">
        <f>IF($E$5="PSH",$H$108,$I$108)</f>
        <v>RRH ERRORS</v>
      </c>
      <c r="I107" s="231"/>
      <c r="J107" s="231"/>
      <c r="K107" s="231"/>
      <c r="L107" s="231"/>
      <c r="M107" s="295"/>
      <c r="N107" s="231"/>
      <c r="O107" s="231"/>
      <c r="P107" s="231"/>
      <c r="Q107" s="231"/>
      <c r="R107" s="231"/>
      <c r="S107" s="231"/>
      <c r="T107" s="231"/>
      <c r="U107" s="231"/>
      <c r="V107" s="231"/>
      <c r="W107" s="231"/>
      <c r="X107" s="231"/>
      <c r="Y107" s="231"/>
      <c r="Z107" s="231"/>
      <c r="AA107" s="231"/>
      <c r="AB107" s="231"/>
      <c r="AC107" s="231"/>
      <c r="AD107" s="231"/>
      <c r="AE107" s="231"/>
      <c r="AF107" s="231"/>
      <c r="AG107" s="231"/>
      <c r="AH107" s="231"/>
      <c r="AI107" s="231"/>
      <c r="AJ107" s="231"/>
      <c r="AK107" s="231"/>
      <c r="AL107" s="231"/>
      <c r="AM107" s="231"/>
      <c r="AN107" s="231"/>
      <c r="AO107" s="231"/>
      <c r="AP107" s="231"/>
      <c r="AQ107" s="231"/>
      <c r="AR107" s="231"/>
      <c r="AS107" s="231"/>
      <c r="AT107" s="231"/>
      <c r="AU107" s="231"/>
      <c r="AV107" s="231"/>
      <c r="AW107" s="231"/>
      <c r="AX107" s="231"/>
      <c r="AY107" s="231"/>
      <c r="AZ107" s="231"/>
      <c r="BA107" s="231"/>
      <c r="BB107" s="231"/>
      <c r="BC107" s="231"/>
      <c r="BD107" s="231"/>
      <c r="BE107" s="231"/>
      <c r="BF107" s="231"/>
      <c r="BG107" s="231"/>
      <c r="BH107" s="231"/>
      <c r="BI107" s="231"/>
      <c r="BJ107" s="231"/>
      <c r="BK107" s="231"/>
      <c r="BL107" s="231"/>
      <c r="BM107" s="231"/>
      <c r="BN107" s="231"/>
      <c r="BO107" s="231"/>
      <c r="BP107" s="231"/>
      <c r="BQ107" s="231"/>
      <c r="BR107" s="231"/>
      <c r="BS107" s="231"/>
      <c r="BT107" s="231"/>
      <c r="BU107" s="231"/>
      <c r="BV107" s="231"/>
      <c r="BW107" s="231"/>
      <c r="BX107" s="231"/>
      <c r="BY107" s="231"/>
      <c r="BZ107" s="231"/>
      <c r="CA107" s="231"/>
      <c r="CB107" s="231"/>
      <c r="CC107" s="231"/>
      <c r="CD107" s="231"/>
      <c r="CE107" s="231"/>
      <c r="CF107" s="231"/>
      <c r="CG107" s="231"/>
      <c r="CH107" s="231"/>
      <c r="CI107" s="231"/>
      <c r="CJ107" s="231"/>
      <c r="CK107" s="231"/>
      <c r="CL107" s="231"/>
      <c r="CM107" s="231"/>
      <c r="CN107" s="231"/>
      <c r="CO107" s="231"/>
      <c r="CP107" s="231"/>
      <c r="CQ107" s="231"/>
      <c r="CR107" s="231"/>
      <c r="CS107" s="231"/>
      <c r="CT107" s="231"/>
      <c r="CU107" s="231"/>
      <c r="CV107" s="231"/>
      <c r="CW107" s="231"/>
      <c r="CX107" s="231"/>
      <c r="CY107" s="231"/>
      <c r="CZ107" s="231"/>
      <c r="DA107" s="231"/>
      <c r="DB107" s="231"/>
      <c r="DC107" s="231"/>
      <c r="DD107" s="231"/>
      <c r="DE107" s="231"/>
      <c r="DF107" s="231"/>
      <c r="DG107" s="231"/>
    </row>
    <row r="108" spans="1:111" s="229" customFormat="1" ht="13.2" customHeight="1" x14ac:dyDescent="0.3">
      <c r="A108" s="308" t="s">
        <v>183</v>
      </c>
      <c r="B108" s="513" t="str">
        <f>IF($E$5="PSH",$H$108,$I$108)</f>
        <v>RRH ERRORS</v>
      </c>
      <c r="C108" s="513"/>
      <c r="D108" s="513"/>
      <c r="E108" s="296"/>
      <c r="F108" s="335"/>
      <c r="G108" s="231"/>
      <c r="H108" s="296" t="str">
        <f>IF(OR($D$46=0,$D$47=0,$D$49=0),"Potential Errors.  Confirm data with zeros.","PSH - Okay")</f>
        <v>Potential Errors.  Confirm data with zeros.</v>
      </c>
      <c r="I108" s="296" t="str">
        <f>IF(OR($D$53=""),"RRH ERRORS","RRH - Okay")</f>
        <v>RRH ERRORS</v>
      </c>
      <c r="J108" s="231"/>
      <c r="K108" s="231"/>
      <c r="L108" s="231"/>
      <c r="M108" s="295"/>
      <c r="N108" s="231"/>
      <c r="O108" s="231"/>
      <c r="P108" s="231"/>
      <c r="Q108" s="231"/>
      <c r="R108" s="231"/>
      <c r="S108" s="231"/>
      <c r="T108" s="231"/>
      <c r="U108" s="231"/>
      <c r="V108" s="231"/>
      <c r="W108" s="231"/>
      <c r="X108" s="231"/>
      <c r="Y108" s="231"/>
      <c r="Z108" s="231"/>
      <c r="AA108" s="231"/>
      <c r="AB108" s="231"/>
      <c r="AC108" s="231"/>
      <c r="AD108" s="231"/>
      <c r="AE108" s="231"/>
      <c r="AF108" s="231"/>
      <c r="AG108" s="231"/>
      <c r="AH108" s="231"/>
      <c r="AI108" s="231"/>
      <c r="AJ108" s="231"/>
      <c r="AK108" s="231"/>
      <c r="AL108" s="231"/>
      <c r="AM108" s="231"/>
      <c r="AN108" s="231"/>
      <c r="AO108" s="231"/>
      <c r="AP108" s="231"/>
      <c r="AQ108" s="231"/>
      <c r="AR108" s="231"/>
      <c r="AS108" s="231"/>
      <c r="AT108" s="231"/>
      <c r="AU108" s="231"/>
      <c r="AV108" s="231"/>
      <c r="AW108" s="231"/>
      <c r="AX108" s="231"/>
      <c r="AY108" s="231"/>
      <c r="AZ108" s="231"/>
      <c r="BA108" s="231"/>
      <c r="BB108" s="231"/>
      <c r="BC108" s="231"/>
      <c r="BD108" s="231"/>
      <c r="BE108" s="231"/>
      <c r="BF108" s="231"/>
      <c r="BG108" s="231"/>
      <c r="BH108" s="231"/>
      <c r="BI108" s="231"/>
      <c r="BJ108" s="231"/>
      <c r="BK108" s="231"/>
      <c r="BL108" s="231"/>
      <c r="BM108" s="231"/>
      <c r="BN108" s="231"/>
      <c r="BO108" s="231"/>
      <c r="BP108" s="231"/>
      <c r="BQ108" s="231"/>
      <c r="BR108" s="231"/>
      <c r="BS108" s="231"/>
      <c r="BT108" s="231"/>
      <c r="BU108" s="231"/>
      <c r="BV108" s="231"/>
      <c r="BW108" s="231"/>
      <c r="BX108" s="231"/>
      <c r="BY108" s="231"/>
      <c r="BZ108" s="231"/>
      <c r="CA108" s="231"/>
      <c r="CB108" s="231"/>
      <c r="CC108" s="231"/>
      <c r="CD108" s="231"/>
      <c r="CE108" s="231"/>
      <c r="CF108" s="231"/>
      <c r="CG108" s="231"/>
      <c r="CH108" s="231"/>
      <c r="CI108" s="231"/>
      <c r="CJ108" s="231"/>
      <c r="CK108" s="231"/>
      <c r="CL108" s="231"/>
      <c r="CM108" s="231"/>
      <c r="CN108" s="231"/>
      <c r="CO108" s="231"/>
      <c r="CP108" s="231"/>
      <c r="CQ108" s="231"/>
      <c r="CR108" s="231"/>
      <c r="CS108" s="231"/>
      <c r="CT108" s="231"/>
      <c r="CU108" s="231"/>
      <c r="CV108" s="231"/>
      <c r="CW108" s="231"/>
      <c r="CX108" s="231"/>
      <c r="CY108" s="231"/>
      <c r="CZ108" s="231"/>
      <c r="DA108" s="231"/>
      <c r="DB108" s="231"/>
      <c r="DC108" s="231"/>
      <c r="DD108" s="231"/>
      <c r="DE108" s="231"/>
      <c r="DF108" s="231"/>
      <c r="DG108" s="231"/>
    </row>
    <row r="109" spans="1:111" s="229" customFormat="1" ht="13.2" customHeight="1" x14ac:dyDescent="0.3">
      <c r="A109" s="307" t="s">
        <v>184</v>
      </c>
      <c r="B109" s="299" t="str">
        <f>IF(OR($D$58="",$D$59="",$D$60="",$D$61="",$D$66="",$D$67="",$D$68="",$D$69=""),"ERRORS","Okay")</f>
        <v>ERRORS</v>
      </c>
      <c r="C109" s="300"/>
      <c r="D109" s="301"/>
      <c r="E109" s="268"/>
      <c r="F109" s="298"/>
      <c r="G109" s="231"/>
      <c r="H109" s="263"/>
      <c r="I109" s="231"/>
      <c r="J109" s="231"/>
      <c r="K109" s="231"/>
      <c r="L109" s="231"/>
      <c r="M109" s="295"/>
      <c r="N109" s="231"/>
      <c r="O109" s="231"/>
      <c r="P109" s="231"/>
      <c r="Q109" s="231"/>
      <c r="R109" s="231"/>
      <c r="S109" s="231"/>
      <c r="T109" s="231"/>
      <c r="U109" s="231"/>
      <c r="V109" s="231"/>
      <c r="W109" s="231"/>
      <c r="X109" s="231"/>
      <c r="Y109" s="231"/>
      <c r="Z109" s="231"/>
      <c r="AA109" s="231"/>
      <c r="AB109" s="231"/>
      <c r="AC109" s="231"/>
      <c r="AD109" s="231"/>
      <c r="AE109" s="231"/>
      <c r="AF109" s="231"/>
      <c r="AG109" s="231"/>
      <c r="AH109" s="231"/>
      <c r="AI109" s="231"/>
      <c r="AJ109" s="231"/>
      <c r="AK109" s="231"/>
      <c r="AL109" s="231"/>
      <c r="AM109" s="231"/>
      <c r="AN109" s="231"/>
      <c r="AO109" s="231"/>
      <c r="AP109" s="231"/>
      <c r="AQ109" s="231"/>
      <c r="AR109" s="231"/>
      <c r="AS109" s="231"/>
      <c r="AT109" s="231"/>
      <c r="AU109" s="231"/>
      <c r="AV109" s="231"/>
      <c r="AW109" s="231"/>
      <c r="AX109" s="231"/>
      <c r="AY109" s="231"/>
      <c r="AZ109" s="231"/>
      <c r="BA109" s="231"/>
      <c r="BB109" s="231"/>
      <c r="BC109" s="231"/>
      <c r="BD109" s="231"/>
      <c r="BE109" s="231"/>
      <c r="BF109" s="231"/>
      <c r="BG109" s="231"/>
      <c r="BH109" s="231"/>
      <c r="BI109" s="231"/>
      <c r="BJ109" s="231"/>
      <c r="BK109" s="231"/>
      <c r="BL109" s="231"/>
      <c r="BM109" s="231"/>
      <c r="BN109" s="231"/>
      <c r="BO109" s="231"/>
      <c r="BP109" s="231"/>
      <c r="BQ109" s="231"/>
      <c r="BR109" s="231"/>
      <c r="BS109" s="231"/>
      <c r="BT109" s="231"/>
      <c r="BU109" s="231"/>
      <c r="BV109" s="231"/>
      <c r="BW109" s="231"/>
      <c r="BX109" s="231"/>
      <c r="BY109" s="231"/>
      <c r="BZ109" s="231"/>
      <c r="CA109" s="231"/>
      <c r="CB109" s="231"/>
      <c r="CC109" s="231"/>
      <c r="CD109" s="231"/>
      <c r="CE109" s="231"/>
      <c r="CF109" s="231"/>
      <c r="CG109" s="231"/>
      <c r="CH109" s="231"/>
      <c r="CI109" s="231"/>
      <c r="CJ109" s="231"/>
      <c r="CK109" s="231"/>
      <c r="CL109" s="231"/>
      <c r="CM109" s="231"/>
      <c r="CN109" s="231"/>
      <c r="CO109" s="231"/>
      <c r="CP109" s="231"/>
      <c r="CQ109" s="231"/>
      <c r="CR109" s="231"/>
      <c r="CS109" s="231"/>
      <c r="CT109" s="231"/>
      <c r="CU109" s="231"/>
      <c r="CV109" s="231"/>
      <c r="CW109" s="231"/>
      <c r="CX109" s="231"/>
      <c r="CY109" s="231"/>
      <c r="CZ109" s="231"/>
      <c r="DA109" s="231"/>
      <c r="DB109" s="231"/>
      <c r="DC109" s="231"/>
      <c r="DD109" s="231"/>
      <c r="DE109" s="231"/>
      <c r="DF109" s="231"/>
      <c r="DG109" s="231"/>
    </row>
    <row r="110" spans="1:111" s="229" customFormat="1" ht="13.2" customHeight="1" x14ac:dyDescent="0.3">
      <c r="A110" s="307" t="s">
        <v>185</v>
      </c>
      <c r="B110" s="299" t="str">
        <f>IF(OR($D$76=0,$D$77=0,$D$81=0,$D$82=0),"ERRORS","Okay")</f>
        <v>ERRORS</v>
      </c>
      <c r="C110" s="300"/>
      <c r="D110" s="301"/>
      <c r="E110" s="268"/>
      <c r="F110" s="298"/>
      <c r="G110" s="231"/>
      <c r="H110" s="263"/>
      <c r="I110" s="231"/>
      <c r="J110" s="231"/>
      <c r="K110" s="231"/>
      <c r="L110" s="231"/>
      <c r="M110" s="295"/>
      <c r="N110" s="231"/>
      <c r="O110" s="231"/>
      <c r="P110" s="231"/>
      <c r="Q110" s="231"/>
      <c r="R110" s="231"/>
      <c r="S110" s="231"/>
      <c r="T110" s="231"/>
      <c r="U110" s="231"/>
      <c r="V110" s="231"/>
      <c r="W110" s="231"/>
      <c r="X110" s="231"/>
      <c r="Y110" s="231"/>
      <c r="Z110" s="231"/>
      <c r="AA110" s="231"/>
      <c r="AB110" s="231"/>
      <c r="AC110" s="231"/>
      <c r="AD110" s="231"/>
      <c r="AE110" s="231"/>
      <c r="AF110" s="231"/>
      <c r="AG110" s="231"/>
      <c r="AH110" s="231"/>
      <c r="AI110" s="231"/>
      <c r="AJ110" s="231"/>
      <c r="AK110" s="231"/>
      <c r="AL110" s="231"/>
      <c r="AM110" s="231"/>
      <c r="AN110" s="231"/>
      <c r="AO110" s="231"/>
      <c r="AP110" s="231"/>
      <c r="AQ110" s="231"/>
      <c r="AR110" s="231"/>
      <c r="AS110" s="231"/>
      <c r="AT110" s="231"/>
      <c r="AU110" s="231"/>
      <c r="AV110" s="231"/>
      <c r="AW110" s="231"/>
      <c r="AX110" s="231"/>
      <c r="AY110" s="231"/>
      <c r="AZ110" s="231"/>
      <c r="BA110" s="231"/>
      <c r="BB110" s="231"/>
      <c r="BC110" s="231"/>
      <c r="BD110" s="231"/>
      <c r="BE110" s="231"/>
      <c r="BF110" s="231"/>
      <c r="BG110" s="231"/>
      <c r="BH110" s="231"/>
      <c r="BI110" s="231"/>
      <c r="BJ110" s="231"/>
      <c r="BK110" s="231"/>
      <c r="BL110" s="231"/>
      <c r="BM110" s="231"/>
      <c r="BN110" s="231"/>
      <c r="BO110" s="231"/>
      <c r="BP110" s="231"/>
      <c r="BQ110" s="231"/>
      <c r="BR110" s="231"/>
      <c r="BS110" s="231"/>
      <c r="BT110" s="231"/>
      <c r="BU110" s="231"/>
      <c r="BV110" s="231"/>
      <c r="BW110" s="231"/>
      <c r="BX110" s="231"/>
      <c r="BY110" s="231"/>
      <c r="BZ110" s="231"/>
      <c r="CA110" s="231"/>
      <c r="CB110" s="231"/>
      <c r="CC110" s="231"/>
      <c r="CD110" s="231"/>
      <c r="CE110" s="231"/>
      <c r="CF110" s="231"/>
      <c r="CG110" s="231"/>
      <c r="CH110" s="231"/>
      <c r="CI110" s="231"/>
      <c r="CJ110" s="231"/>
      <c r="CK110" s="231"/>
      <c r="CL110" s="231"/>
      <c r="CM110" s="231"/>
      <c r="CN110" s="231"/>
      <c r="CO110" s="231"/>
      <c r="CP110" s="231"/>
      <c r="CQ110" s="231"/>
      <c r="CR110" s="231"/>
      <c r="CS110" s="231"/>
      <c r="CT110" s="231"/>
      <c r="CU110" s="231"/>
      <c r="CV110" s="231"/>
      <c r="CW110" s="231"/>
      <c r="CX110" s="231"/>
      <c r="CY110" s="231"/>
      <c r="CZ110" s="231"/>
      <c r="DA110" s="231"/>
      <c r="DB110" s="231"/>
      <c r="DC110" s="231"/>
      <c r="DD110" s="231"/>
      <c r="DE110" s="231"/>
      <c r="DF110" s="231"/>
      <c r="DG110" s="231"/>
    </row>
    <row r="111" spans="1:111" s="229" customFormat="1" ht="13.8" customHeight="1" x14ac:dyDescent="0.3">
      <c r="A111" s="309" t="s">
        <v>186</v>
      </c>
      <c r="B111" s="302" t="str">
        <f>IF(OR($D$91="",$D$92="",$D$93="",$D$94="",$D$95="",$D$96=""),"Vunerability Counts Added","Review Vulnerabilty for Extra Points")</f>
        <v>Review Vulnerabilty for Extra Points</v>
      </c>
      <c r="C111" s="303"/>
      <c r="D111" s="304"/>
      <c r="E111" s="305"/>
      <c r="F111" s="306"/>
      <c r="G111" s="231"/>
      <c r="H111" s="263"/>
      <c r="I111" s="231"/>
      <c r="J111" s="231"/>
      <c r="K111" s="231"/>
      <c r="L111" s="231"/>
      <c r="M111" s="295"/>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1"/>
      <c r="AY111" s="231"/>
      <c r="AZ111" s="231"/>
      <c r="BA111" s="231"/>
      <c r="BB111" s="231"/>
      <c r="BC111" s="231"/>
      <c r="BD111" s="231"/>
      <c r="BE111" s="231"/>
      <c r="BF111" s="231"/>
      <c r="BG111" s="231"/>
      <c r="BH111" s="231"/>
      <c r="BI111" s="231"/>
      <c r="BJ111" s="231"/>
      <c r="BK111" s="231"/>
      <c r="BL111" s="231"/>
      <c r="BM111" s="231"/>
      <c r="BN111" s="231"/>
      <c r="BO111" s="231"/>
      <c r="BP111" s="231"/>
      <c r="BQ111" s="231"/>
      <c r="BR111" s="231"/>
      <c r="BS111" s="231"/>
      <c r="BT111" s="231"/>
      <c r="BU111" s="231"/>
      <c r="BV111" s="231"/>
      <c r="BW111" s="231"/>
      <c r="BX111" s="231"/>
      <c r="BY111" s="231"/>
      <c r="BZ111" s="231"/>
      <c r="CA111" s="231"/>
      <c r="CB111" s="231"/>
      <c r="CC111" s="231"/>
      <c r="CD111" s="231"/>
      <c r="CE111" s="231"/>
      <c r="CF111" s="231"/>
      <c r="CG111" s="231"/>
      <c r="CH111" s="231"/>
      <c r="CI111" s="231"/>
      <c r="CJ111" s="231"/>
      <c r="CK111" s="231"/>
      <c r="CL111" s="231"/>
      <c r="CM111" s="231"/>
      <c r="CN111" s="231"/>
      <c r="CO111" s="231"/>
      <c r="CP111" s="231"/>
      <c r="CQ111" s="231"/>
      <c r="CR111" s="231"/>
      <c r="CS111" s="231"/>
      <c r="CT111" s="231"/>
      <c r="CU111" s="231"/>
      <c r="CV111" s="231"/>
      <c r="CW111" s="231"/>
      <c r="CX111" s="231"/>
      <c r="CY111" s="231"/>
      <c r="CZ111" s="231"/>
      <c r="DA111" s="231"/>
      <c r="DB111" s="231"/>
      <c r="DC111" s="231"/>
      <c r="DD111" s="231"/>
      <c r="DE111" s="231"/>
      <c r="DF111" s="231"/>
      <c r="DG111" s="231"/>
    </row>
    <row r="112" spans="1:111" x14ac:dyDescent="0.3">
      <c r="A112" s="265"/>
      <c r="B112" s="266"/>
      <c r="C112" s="229"/>
      <c r="D112" s="267"/>
      <c r="E112" s="268"/>
      <c r="F112" s="269"/>
      <c r="G112" s="231"/>
      <c r="H112" s="263"/>
      <c r="I112" s="231"/>
      <c r="J112" s="231"/>
      <c r="K112" s="231"/>
      <c r="L112" s="231"/>
    </row>
    <row r="113" spans="1:12" x14ac:dyDescent="0.3">
      <c r="A113" s="265"/>
      <c r="B113" s="266"/>
      <c r="C113" s="229"/>
      <c r="D113" s="267"/>
      <c r="E113" s="268"/>
      <c r="F113" s="269"/>
      <c r="G113" s="231"/>
      <c r="H113" s="263"/>
      <c r="I113" s="231"/>
      <c r="J113" s="231"/>
      <c r="K113" s="231"/>
      <c r="L113" s="231"/>
    </row>
    <row r="114" spans="1:12" x14ac:dyDescent="0.3">
      <c r="A114" s="265"/>
      <c r="B114" s="266"/>
      <c r="C114" s="229"/>
      <c r="D114" s="267"/>
      <c r="E114" s="268"/>
      <c r="F114" s="269"/>
      <c r="G114" s="231"/>
      <c r="H114" s="263"/>
      <c r="I114" s="231"/>
      <c r="J114" s="231"/>
      <c r="K114" s="231"/>
      <c r="L114" s="231"/>
    </row>
    <row r="115" spans="1:12" x14ac:dyDescent="0.3">
      <c r="A115" s="265"/>
      <c r="B115" s="266"/>
      <c r="C115" s="229"/>
      <c r="D115" s="267"/>
      <c r="E115" s="268"/>
      <c r="F115" s="269"/>
      <c r="G115" s="231"/>
      <c r="H115" s="263"/>
      <c r="I115" s="231"/>
      <c r="J115" s="231"/>
      <c r="K115" s="231"/>
      <c r="L115" s="231"/>
    </row>
    <row r="116" spans="1:12" x14ac:dyDescent="0.3">
      <c r="A116" s="265"/>
      <c r="B116" s="266"/>
      <c r="C116" s="229"/>
      <c r="D116" s="267"/>
      <c r="E116" s="268"/>
      <c r="F116" s="269"/>
      <c r="G116" s="231"/>
      <c r="H116" s="263"/>
      <c r="I116" s="231"/>
      <c r="J116" s="231"/>
      <c r="K116" s="231"/>
      <c r="L116" s="231"/>
    </row>
    <row r="117" spans="1:12" x14ac:dyDescent="0.3">
      <c r="A117" s="265"/>
      <c r="B117" s="266"/>
      <c r="C117" s="229"/>
      <c r="D117" s="267"/>
      <c r="E117" s="268"/>
      <c r="F117" s="269"/>
      <c r="G117" s="231"/>
      <c r="H117" s="263"/>
      <c r="I117" s="231"/>
      <c r="J117" s="231"/>
      <c r="K117" s="231"/>
      <c r="L117" s="231"/>
    </row>
    <row r="118" spans="1:12" x14ac:dyDescent="0.3">
      <c r="A118" s="265"/>
      <c r="B118" s="266"/>
      <c r="C118" s="229"/>
      <c r="D118" s="267"/>
      <c r="E118" s="268"/>
      <c r="F118" s="269"/>
      <c r="G118" s="231"/>
      <c r="H118" s="263"/>
      <c r="I118" s="231"/>
      <c r="J118" s="231"/>
      <c r="K118" s="231"/>
      <c r="L118" s="231"/>
    </row>
    <row r="119" spans="1:12" x14ac:dyDescent="0.3">
      <c r="A119" s="265"/>
      <c r="B119" s="266"/>
      <c r="C119" s="229"/>
      <c r="D119" s="267"/>
      <c r="E119" s="268"/>
      <c r="F119" s="269"/>
      <c r="G119" s="231"/>
      <c r="H119" s="263"/>
      <c r="I119" s="231"/>
      <c r="J119" s="231"/>
      <c r="K119" s="231"/>
      <c r="L119" s="231"/>
    </row>
    <row r="120" spans="1:12" x14ac:dyDescent="0.3">
      <c r="A120" s="265"/>
      <c r="B120" s="266"/>
      <c r="C120" s="229"/>
      <c r="D120" s="267"/>
      <c r="E120" s="268"/>
      <c r="F120" s="269"/>
      <c r="G120" s="231"/>
      <c r="H120" s="263"/>
      <c r="I120" s="231"/>
      <c r="J120" s="231"/>
      <c r="K120" s="231"/>
      <c r="L120" s="231"/>
    </row>
    <row r="121" spans="1:12" x14ac:dyDescent="0.3">
      <c r="A121" s="265"/>
      <c r="B121" s="266"/>
      <c r="C121" s="229"/>
      <c r="D121" s="267"/>
      <c r="E121" s="268"/>
      <c r="F121" s="269"/>
      <c r="G121" s="231"/>
      <c r="H121" s="263"/>
      <c r="I121" s="231"/>
      <c r="J121" s="231"/>
      <c r="K121" s="231"/>
      <c r="L121" s="231"/>
    </row>
    <row r="122" spans="1:12" x14ac:dyDescent="0.3">
      <c r="A122" s="265"/>
      <c r="B122" s="266"/>
      <c r="C122" s="229"/>
      <c r="D122" s="267"/>
      <c r="E122" s="268"/>
      <c r="F122" s="269"/>
      <c r="G122" s="231"/>
      <c r="H122" s="263"/>
      <c r="I122" s="231"/>
      <c r="J122" s="231"/>
      <c r="K122" s="231"/>
      <c r="L122" s="231"/>
    </row>
    <row r="123" spans="1:12" x14ac:dyDescent="0.3">
      <c r="A123" s="265"/>
      <c r="B123" s="266"/>
      <c r="C123" s="229"/>
      <c r="D123" s="267"/>
      <c r="E123" s="268"/>
      <c r="F123" s="269"/>
      <c r="G123" s="231"/>
      <c r="H123" s="263"/>
      <c r="I123" s="231"/>
      <c r="J123" s="231"/>
      <c r="K123" s="231"/>
      <c r="L123" s="231"/>
    </row>
    <row r="124" spans="1:12" x14ac:dyDescent="0.3">
      <c r="A124" s="265"/>
      <c r="B124" s="266"/>
      <c r="C124" s="229"/>
      <c r="D124" s="267"/>
      <c r="E124" s="268"/>
      <c r="F124" s="269"/>
      <c r="G124" s="231"/>
      <c r="H124" s="263"/>
      <c r="I124" s="231"/>
      <c r="J124" s="231"/>
      <c r="K124" s="231"/>
      <c r="L124" s="231"/>
    </row>
    <row r="125" spans="1:12" x14ac:dyDescent="0.3">
      <c r="A125" s="265"/>
      <c r="B125" s="266"/>
      <c r="C125" s="229"/>
      <c r="D125" s="267"/>
      <c r="E125" s="268"/>
      <c r="F125" s="269"/>
      <c r="G125" s="231"/>
      <c r="H125" s="263"/>
      <c r="I125" s="231"/>
      <c r="J125" s="231"/>
      <c r="K125" s="231"/>
      <c r="L125" s="231"/>
    </row>
    <row r="126" spans="1:12" x14ac:dyDescent="0.3">
      <c r="A126" s="265"/>
      <c r="B126" s="266"/>
      <c r="C126" s="229"/>
      <c r="D126" s="267"/>
      <c r="E126" s="268"/>
      <c r="F126" s="269"/>
      <c r="G126" s="231"/>
      <c r="H126" s="263"/>
      <c r="I126" s="231"/>
      <c r="J126" s="231"/>
      <c r="K126" s="231"/>
      <c r="L126" s="231"/>
    </row>
    <row r="127" spans="1:12" x14ac:dyDescent="0.3">
      <c r="A127" s="265"/>
      <c r="B127" s="266"/>
      <c r="C127" s="229"/>
      <c r="D127" s="267"/>
      <c r="E127" s="268"/>
      <c r="F127" s="269"/>
      <c r="G127" s="231"/>
      <c r="H127" s="263"/>
      <c r="I127" s="231"/>
      <c r="J127" s="231"/>
      <c r="K127" s="231"/>
      <c r="L127" s="231"/>
    </row>
    <row r="128" spans="1:12" x14ac:dyDescent="0.3">
      <c r="A128" s="265"/>
      <c r="B128" s="266"/>
      <c r="C128" s="229"/>
      <c r="D128" s="267"/>
      <c r="E128" s="268"/>
      <c r="F128" s="269"/>
      <c r="G128" s="231"/>
      <c r="H128" s="263"/>
      <c r="I128" s="231"/>
      <c r="J128" s="231"/>
      <c r="K128" s="231"/>
      <c r="L128" s="231"/>
    </row>
    <row r="129" spans="1:12" x14ac:dyDescent="0.3">
      <c r="A129" s="265"/>
      <c r="B129" s="266"/>
      <c r="C129" s="229"/>
      <c r="D129" s="267"/>
      <c r="E129" s="268"/>
      <c r="F129" s="269"/>
      <c r="G129" s="231"/>
      <c r="H129" s="263"/>
      <c r="I129" s="231"/>
      <c r="J129" s="231"/>
      <c r="K129" s="231"/>
      <c r="L129" s="231"/>
    </row>
    <row r="130" spans="1:12" x14ac:dyDescent="0.3">
      <c r="A130" s="265"/>
      <c r="B130" s="266"/>
      <c r="C130" s="229"/>
      <c r="D130" s="267"/>
      <c r="E130" s="268"/>
      <c r="F130" s="269"/>
      <c r="G130" s="231"/>
      <c r="H130" s="263"/>
      <c r="I130" s="231"/>
      <c r="J130" s="231"/>
      <c r="K130" s="231"/>
      <c r="L130" s="231"/>
    </row>
    <row r="131" spans="1:12" x14ac:dyDescent="0.3">
      <c r="A131" s="265"/>
      <c r="B131" s="266"/>
      <c r="C131" s="229"/>
      <c r="D131" s="267"/>
      <c r="E131" s="268"/>
      <c r="F131" s="269"/>
      <c r="G131" s="231"/>
      <c r="H131" s="263"/>
      <c r="I131" s="231"/>
      <c r="J131" s="231"/>
      <c r="K131" s="231"/>
      <c r="L131" s="231"/>
    </row>
    <row r="132" spans="1:12" x14ac:dyDescent="0.3">
      <c r="A132" s="265"/>
      <c r="B132" s="266"/>
      <c r="C132" s="229"/>
      <c r="D132" s="267"/>
      <c r="E132" s="268"/>
      <c r="F132" s="269"/>
      <c r="G132" s="231"/>
      <c r="H132" s="263"/>
      <c r="I132" s="231"/>
      <c r="J132" s="231"/>
      <c r="K132" s="231"/>
      <c r="L132" s="231"/>
    </row>
    <row r="133" spans="1:12" x14ac:dyDescent="0.3">
      <c r="A133" s="265"/>
      <c r="B133" s="266"/>
      <c r="C133" s="229"/>
      <c r="D133" s="267"/>
      <c r="E133" s="268"/>
      <c r="F133" s="269"/>
      <c r="G133" s="231"/>
      <c r="H133" s="263"/>
      <c r="I133" s="231"/>
      <c r="J133" s="231"/>
      <c r="K133" s="231"/>
      <c r="L133" s="231"/>
    </row>
    <row r="134" spans="1:12" x14ac:dyDescent="0.3">
      <c r="A134" s="265"/>
      <c r="B134" s="266"/>
      <c r="C134" s="229"/>
      <c r="D134" s="267"/>
      <c r="E134" s="268"/>
      <c r="F134" s="269"/>
      <c r="G134" s="231"/>
      <c r="H134" s="263"/>
      <c r="I134" s="231"/>
      <c r="J134" s="231"/>
      <c r="K134" s="231"/>
      <c r="L134" s="231"/>
    </row>
    <row r="135" spans="1:12" x14ac:dyDescent="0.3">
      <c r="A135" s="265"/>
      <c r="B135" s="266"/>
      <c r="C135" s="229"/>
      <c r="D135" s="267"/>
      <c r="E135" s="268"/>
      <c r="F135" s="269"/>
      <c r="G135" s="231"/>
      <c r="H135" s="263"/>
      <c r="I135" s="231"/>
      <c r="J135" s="231"/>
      <c r="K135" s="231"/>
      <c r="L135" s="231"/>
    </row>
    <row r="136" spans="1:12" x14ac:dyDescent="0.3">
      <c r="A136" s="265"/>
      <c r="B136" s="266"/>
      <c r="C136" s="229"/>
      <c r="D136" s="267"/>
      <c r="E136" s="268"/>
      <c r="F136" s="269"/>
      <c r="G136" s="231"/>
      <c r="H136" s="263"/>
      <c r="I136" s="231"/>
      <c r="J136" s="231"/>
      <c r="K136" s="231"/>
      <c r="L136" s="231"/>
    </row>
    <row r="137" spans="1:12" x14ac:dyDescent="0.3">
      <c r="A137" s="265"/>
      <c r="B137" s="266"/>
      <c r="C137" s="229"/>
      <c r="D137" s="267"/>
      <c r="E137" s="268"/>
      <c r="F137" s="269"/>
      <c r="G137" s="231"/>
      <c r="H137" s="263"/>
      <c r="I137" s="231"/>
      <c r="J137" s="231"/>
      <c r="K137" s="231"/>
      <c r="L137" s="231"/>
    </row>
    <row r="138" spans="1:12" x14ac:dyDescent="0.3">
      <c r="A138" s="265"/>
      <c r="B138" s="266"/>
      <c r="C138" s="229"/>
      <c r="D138" s="267"/>
      <c r="E138" s="268"/>
      <c r="F138" s="269"/>
      <c r="G138" s="231"/>
      <c r="H138" s="263"/>
      <c r="I138" s="231"/>
      <c r="J138" s="231"/>
      <c r="K138" s="231"/>
      <c r="L138" s="231"/>
    </row>
    <row r="139" spans="1:12" x14ac:dyDescent="0.3">
      <c r="A139" s="265"/>
      <c r="B139" s="266"/>
      <c r="C139" s="229"/>
      <c r="D139" s="267"/>
      <c r="E139" s="268"/>
      <c r="F139" s="269"/>
      <c r="G139" s="231"/>
      <c r="H139" s="263"/>
      <c r="I139" s="231"/>
      <c r="J139" s="231"/>
      <c r="K139" s="231"/>
      <c r="L139" s="231"/>
    </row>
    <row r="140" spans="1:12" x14ac:dyDescent="0.3">
      <c r="A140" s="265"/>
      <c r="B140" s="266"/>
      <c r="C140" s="229"/>
      <c r="D140" s="267"/>
      <c r="E140" s="268"/>
      <c r="F140" s="269"/>
      <c r="G140" s="231"/>
      <c r="H140" s="263"/>
      <c r="I140" s="231"/>
      <c r="J140" s="231"/>
      <c r="K140" s="231"/>
      <c r="L140" s="231"/>
    </row>
    <row r="141" spans="1:12" x14ac:dyDescent="0.3">
      <c r="A141" s="265"/>
      <c r="B141" s="266"/>
      <c r="C141" s="229"/>
      <c r="D141" s="267"/>
      <c r="E141" s="268"/>
      <c r="F141" s="269"/>
      <c r="G141" s="231"/>
      <c r="H141" s="263"/>
      <c r="I141" s="231"/>
      <c r="J141" s="231"/>
      <c r="K141" s="231"/>
      <c r="L141" s="231"/>
    </row>
    <row r="142" spans="1:12" x14ac:dyDescent="0.3">
      <c r="A142" s="265"/>
      <c r="B142" s="266"/>
      <c r="C142" s="229"/>
      <c r="D142" s="267"/>
      <c r="E142" s="268"/>
      <c r="F142" s="269"/>
      <c r="G142" s="231"/>
      <c r="H142" s="263"/>
      <c r="I142" s="231"/>
      <c r="J142" s="231"/>
      <c r="K142" s="231"/>
      <c r="L142" s="231"/>
    </row>
    <row r="143" spans="1:12" x14ac:dyDescent="0.3">
      <c r="A143" s="265"/>
      <c r="B143" s="266"/>
      <c r="C143" s="229"/>
      <c r="D143" s="267"/>
      <c r="E143" s="268"/>
      <c r="F143" s="269"/>
      <c r="G143" s="231"/>
      <c r="H143" s="263"/>
      <c r="I143" s="231"/>
      <c r="J143" s="231"/>
      <c r="K143" s="231"/>
      <c r="L143" s="231"/>
    </row>
    <row r="144" spans="1:12" x14ac:dyDescent="0.3">
      <c r="A144" s="265"/>
      <c r="B144" s="266"/>
      <c r="C144" s="229"/>
      <c r="D144" s="267"/>
      <c r="E144" s="268"/>
      <c r="F144" s="269"/>
      <c r="G144" s="231"/>
      <c r="H144" s="263"/>
      <c r="I144" s="231"/>
      <c r="J144" s="231"/>
      <c r="K144" s="231"/>
      <c r="L144" s="231"/>
    </row>
    <row r="145" spans="1:12" x14ac:dyDescent="0.3">
      <c r="A145" s="265"/>
      <c r="B145" s="266"/>
      <c r="C145" s="229"/>
      <c r="D145" s="267"/>
      <c r="E145" s="268"/>
      <c r="F145" s="269"/>
      <c r="G145" s="231"/>
      <c r="H145" s="263"/>
      <c r="I145" s="231"/>
      <c r="J145" s="231"/>
      <c r="K145" s="231"/>
      <c r="L145" s="231"/>
    </row>
    <row r="146" spans="1:12" x14ac:dyDescent="0.3">
      <c r="A146" s="265"/>
      <c r="B146" s="266"/>
      <c r="C146" s="229"/>
      <c r="D146" s="267"/>
      <c r="E146" s="268"/>
      <c r="F146" s="269"/>
      <c r="G146" s="231"/>
      <c r="H146" s="263"/>
      <c r="I146" s="231"/>
      <c r="J146" s="231"/>
      <c r="K146" s="231"/>
      <c r="L146" s="231"/>
    </row>
    <row r="147" spans="1:12" x14ac:dyDescent="0.3">
      <c r="A147" s="265"/>
      <c r="B147" s="266"/>
      <c r="C147" s="229"/>
      <c r="D147" s="267"/>
      <c r="E147" s="268"/>
      <c r="F147" s="269"/>
      <c r="G147" s="231"/>
      <c r="H147" s="263"/>
      <c r="I147" s="231"/>
      <c r="J147" s="231"/>
      <c r="K147" s="231"/>
      <c r="L147" s="231"/>
    </row>
    <row r="148" spans="1:12" x14ac:dyDescent="0.3">
      <c r="A148" s="265"/>
      <c r="B148" s="266"/>
      <c r="C148" s="229"/>
      <c r="D148" s="267"/>
      <c r="E148" s="268"/>
      <c r="F148" s="269"/>
      <c r="G148" s="231"/>
      <c r="H148" s="263"/>
      <c r="I148" s="231"/>
      <c r="J148" s="231"/>
      <c r="K148" s="231"/>
      <c r="L148" s="231"/>
    </row>
    <row r="149" spans="1:12" x14ac:dyDescent="0.3">
      <c r="A149" s="265"/>
      <c r="B149" s="266"/>
      <c r="C149" s="229"/>
      <c r="D149" s="267"/>
      <c r="E149" s="268"/>
      <c r="F149" s="269"/>
      <c r="G149" s="231"/>
      <c r="H149" s="263"/>
      <c r="I149" s="231"/>
      <c r="J149" s="231"/>
      <c r="K149" s="231"/>
      <c r="L149" s="231"/>
    </row>
    <row r="150" spans="1:12" x14ac:dyDescent="0.3">
      <c r="A150" s="265"/>
      <c r="B150" s="266"/>
      <c r="C150" s="229"/>
      <c r="D150" s="267"/>
      <c r="E150" s="268"/>
      <c r="F150" s="269"/>
      <c r="G150" s="231"/>
      <c r="H150" s="263"/>
      <c r="I150" s="231"/>
      <c r="J150" s="231"/>
      <c r="K150" s="231"/>
      <c r="L150" s="231"/>
    </row>
    <row r="151" spans="1:12" x14ac:dyDescent="0.3">
      <c r="A151" s="265"/>
      <c r="B151" s="266"/>
      <c r="C151" s="229"/>
      <c r="D151" s="267"/>
      <c r="E151" s="268"/>
      <c r="F151" s="269"/>
      <c r="G151" s="231"/>
      <c r="H151" s="263"/>
      <c r="I151" s="231"/>
      <c r="J151" s="231"/>
      <c r="K151" s="231"/>
      <c r="L151" s="231"/>
    </row>
    <row r="152" spans="1:12" x14ac:dyDescent="0.3">
      <c r="A152" s="265"/>
      <c r="B152" s="266"/>
      <c r="C152" s="229"/>
      <c r="D152" s="267"/>
      <c r="E152" s="268"/>
      <c r="F152" s="269"/>
      <c r="G152" s="231"/>
      <c r="H152" s="263"/>
      <c r="I152" s="231"/>
      <c r="J152" s="231"/>
      <c r="K152" s="231"/>
      <c r="L152" s="231"/>
    </row>
    <row r="153" spans="1:12" x14ac:dyDescent="0.3">
      <c r="A153" s="265"/>
      <c r="B153" s="266"/>
      <c r="C153" s="229"/>
      <c r="D153" s="267"/>
      <c r="E153" s="268"/>
      <c r="F153" s="269"/>
      <c r="G153" s="231"/>
      <c r="H153" s="263"/>
      <c r="I153" s="231"/>
      <c r="J153" s="231"/>
      <c r="K153" s="231"/>
      <c r="L153" s="231"/>
    </row>
    <row r="154" spans="1:12" x14ac:dyDescent="0.3">
      <c r="A154" s="265"/>
      <c r="B154" s="266"/>
      <c r="C154" s="229"/>
      <c r="D154" s="267"/>
      <c r="E154" s="268"/>
      <c r="F154" s="269"/>
      <c r="G154" s="231"/>
      <c r="H154" s="263"/>
      <c r="I154" s="231"/>
      <c r="J154" s="231"/>
      <c r="K154" s="231"/>
      <c r="L154" s="231"/>
    </row>
    <row r="155" spans="1:12" x14ac:dyDescent="0.3">
      <c r="A155" s="265"/>
      <c r="B155" s="266"/>
      <c r="C155" s="229"/>
      <c r="D155" s="267"/>
      <c r="E155" s="268"/>
      <c r="F155" s="269"/>
      <c r="G155" s="231"/>
      <c r="H155" s="263"/>
      <c r="I155" s="231"/>
      <c r="J155" s="231"/>
      <c r="K155" s="231"/>
      <c r="L155" s="231"/>
    </row>
    <row r="156" spans="1:12" x14ac:dyDescent="0.3">
      <c r="A156" s="265"/>
      <c r="B156" s="266"/>
      <c r="C156" s="229"/>
      <c r="D156" s="267"/>
      <c r="E156" s="268"/>
      <c r="F156" s="269"/>
      <c r="G156" s="231"/>
      <c r="H156" s="263"/>
      <c r="I156" s="231"/>
      <c r="J156" s="231"/>
      <c r="K156" s="231"/>
      <c r="L156" s="231"/>
    </row>
    <row r="157" spans="1:12" x14ac:dyDescent="0.3">
      <c r="A157" s="265"/>
      <c r="B157" s="266"/>
      <c r="C157" s="229"/>
      <c r="D157" s="267"/>
      <c r="E157" s="268"/>
      <c r="F157" s="269"/>
      <c r="G157" s="231"/>
      <c r="H157" s="263"/>
      <c r="I157" s="231"/>
      <c r="J157" s="231"/>
      <c r="K157" s="231"/>
      <c r="L157" s="231"/>
    </row>
    <row r="158" spans="1:12" x14ac:dyDescent="0.3">
      <c r="A158" s="265"/>
      <c r="B158" s="266"/>
      <c r="C158" s="229"/>
      <c r="D158" s="267"/>
      <c r="E158" s="268"/>
      <c r="F158" s="269"/>
      <c r="G158" s="231"/>
      <c r="H158" s="263"/>
      <c r="I158" s="231"/>
      <c r="J158" s="231"/>
      <c r="K158" s="231"/>
      <c r="L158" s="231"/>
    </row>
    <row r="159" spans="1:12" x14ac:dyDescent="0.3">
      <c r="A159" s="265"/>
      <c r="B159" s="266"/>
      <c r="C159" s="229"/>
      <c r="D159" s="267"/>
      <c r="E159" s="268"/>
      <c r="F159" s="269"/>
      <c r="G159" s="231"/>
      <c r="H159" s="263"/>
      <c r="I159" s="231"/>
      <c r="J159" s="231"/>
      <c r="K159" s="231"/>
      <c r="L159" s="231"/>
    </row>
    <row r="160" spans="1:12" x14ac:dyDescent="0.3">
      <c r="A160" s="265"/>
      <c r="B160" s="266"/>
      <c r="C160" s="229"/>
      <c r="D160" s="267"/>
      <c r="E160" s="268"/>
      <c r="F160" s="269"/>
      <c r="G160" s="231"/>
      <c r="H160" s="263"/>
      <c r="I160" s="231"/>
      <c r="J160" s="231"/>
      <c r="K160" s="231"/>
      <c r="L160" s="231"/>
    </row>
    <row r="161" spans="1:12" x14ac:dyDescent="0.3">
      <c r="A161" s="265"/>
      <c r="B161" s="266"/>
      <c r="C161" s="229"/>
      <c r="D161" s="267"/>
      <c r="E161" s="268"/>
      <c r="F161" s="269"/>
      <c r="G161" s="231"/>
      <c r="H161" s="263"/>
      <c r="I161" s="231"/>
      <c r="J161" s="231"/>
      <c r="K161" s="231"/>
      <c r="L161" s="231"/>
    </row>
    <row r="162" spans="1:12" x14ac:dyDescent="0.3">
      <c r="A162" s="265"/>
      <c r="B162" s="266"/>
      <c r="C162" s="229"/>
      <c r="D162" s="267"/>
      <c r="E162" s="268"/>
      <c r="F162" s="269"/>
      <c r="G162" s="231"/>
      <c r="H162" s="263"/>
      <c r="I162" s="231"/>
      <c r="J162" s="231"/>
      <c r="K162" s="231"/>
      <c r="L162" s="231"/>
    </row>
    <row r="163" spans="1:12" x14ac:dyDescent="0.3">
      <c r="A163" s="265"/>
      <c r="B163" s="266"/>
      <c r="C163" s="229"/>
      <c r="D163" s="267"/>
      <c r="E163" s="268"/>
      <c r="F163" s="269"/>
      <c r="G163" s="231"/>
      <c r="H163" s="263"/>
      <c r="I163" s="231"/>
      <c r="J163" s="231"/>
      <c r="K163" s="231"/>
      <c r="L163" s="231"/>
    </row>
    <row r="164" spans="1:12" x14ac:dyDescent="0.3">
      <c r="A164" s="265"/>
      <c r="B164" s="266"/>
      <c r="C164" s="229"/>
      <c r="D164" s="267"/>
      <c r="E164" s="268"/>
      <c r="F164" s="269"/>
      <c r="G164" s="231"/>
      <c r="H164" s="263"/>
      <c r="I164" s="231"/>
      <c r="J164" s="231"/>
      <c r="K164" s="231"/>
      <c r="L164" s="231"/>
    </row>
    <row r="165" spans="1:12" x14ac:dyDescent="0.3">
      <c r="A165" s="265"/>
      <c r="B165" s="266"/>
      <c r="C165" s="229"/>
      <c r="D165" s="267"/>
      <c r="E165" s="268"/>
      <c r="F165" s="269"/>
      <c r="G165" s="231"/>
      <c r="H165" s="263"/>
      <c r="I165" s="231"/>
      <c r="J165" s="231"/>
      <c r="K165" s="231"/>
      <c r="L165" s="231"/>
    </row>
    <row r="166" spans="1:12" x14ac:dyDescent="0.3">
      <c r="A166" s="265"/>
      <c r="B166" s="266"/>
      <c r="C166" s="229"/>
      <c r="D166" s="267"/>
      <c r="E166" s="268"/>
      <c r="F166" s="269"/>
      <c r="G166" s="231"/>
      <c r="H166" s="263"/>
      <c r="I166" s="231"/>
      <c r="J166" s="231"/>
      <c r="K166" s="231"/>
      <c r="L166" s="231"/>
    </row>
    <row r="167" spans="1:12" x14ac:dyDescent="0.3">
      <c r="A167" s="265"/>
      <c r="B167" s="266"/>
      <c r="C167" s="229"/>
      <c r="D167" s="267"/>
      <c r="E167" s="268"/>
      <c r="F167" s="269"/>
      <c r="G167" s="231"/>
      <c r="H167" s="263"/>
      <c r="I167" s="231"/>
      <c r="J167" s="231"/>
      <c r="K167" s="231"/>
      <c r="L167" s="231"/>
    </row>
    <row r="168" spans="1:12" x14ac:dyDescent="0.3">
      <c r="A168" s="265"/>
      <c r="B168" s="266"/>
      <c r="C168" s="229"/>
      <c r="D168" s="267"/>
      <c r="E168" s="268"/>
      <c r="F168" s="269"/>
      <c r="G168" s="231"/>
      <c r="H168" s="263"/>
      <c r="I168" s="231"/>
      <c r="J168" s="231"/>
      <c r="K168" s="231"/>
      <c r="L168" s="231"/>
    </row>
    <row r="169" spans="1:12" x14ac:dyDescent="0.3">
      <c r="A169" s="265"/>
      <c r="B169" s="266"/>
      <c r="C169" s="229"/>
      <c r="D169" s="267"/>
      <c r="E169" s="268"/>
      <c r="F169" s="269"/>
      <c r="G169" s="231"/>
      <c r="H169" s="263"/>
      <c r="I169" s="231"/>
      <c r="J169" s="231"/>
      <c r="K169" s="231"/>
      <c r="L169" s="231"/>
    </row>
    <row r="170" spans="1:12" x14ac:dyDescent="0.3">
      <c r="A170" s="265"/>
      <c r="B170" s="266"/>
      <c r="C170" s="229"/>
      <c r="D170" s="267"/>
      <c r="E170" s="268"/>
      <c r="F170" s="269"/>
      <c r="G170" s="231"/>
      <c r="H170" s="263"/>
      <c r="I170" s="231"/>
      <c r="J170" s="231"/>
      <c r="K170" s="231"/>
      <c r="L170" s="231"/>
    </row>
    <row r="171" spans="1:12" x14ac:dyDescent="0.3">
      <c r="A171" s="265"/>
      <c r="B171" s="266"/>
      <c r="C171" s="229"/>
      <c r="D171" s="267"/>
      <c r="E171" s="268"/>
      <c r="F171" s="269"/>
      <c r="G171" s="231"/>
      <c r="H171" s="263"/>
      <c r="I171" s="231"/>
      <c r="J171" s="231"/>
      <c r="K171" s="231"/>
      <c r="L171" s="231"/>
    </row>
    <row r="172" spans="1:12" x14ac:dyDescent="0.3">
      <c r="A172" s="265"/>
      <c r="B172" s="266"/>
      <c r="C172" s="229"/>
      <c r="D172" s="267"/>
      <c r="E172" s="268"/>
      <c r="F172" s="269"/>
      <c r="G172" s="231"/>
      <c r="H172" s="263"/>
      <c r="I172" s="231"/>
      <c r="J172" s="231"/>
      <c r="K172" s="231"/>
      <c r="L172" s="231"/>
    </row>
    <row r="173" spans="1:12" x14ac:dyDescent="0.3">
      <c r="A173" s="265"/>
      <c r="B173" s="266"/>
      <c r="C173" s="229"/>
      <c r="D173" s="267"/>
      <c r="E173" s="268"/>
      <c r="F173" s="269"/>
      <c r="G173" s="231"/>
      <c r="H173" s="263"/>
      <c r="I173" s="231"/>
      <c r="J173" s="231"/>
      <c r="K173" s="231"/>
      <c r="L173" s="231"/>
    </row>
    <row r="174" spans="1:12" x14ac:dyDescent="0.3">
      <c r="A174" s="265"/>
      <c r="B174" s="266"/>
      <c r="C174" s="229"/>
      <c r="D174" s="267"/>
      <c r="E174" s="268"/>
      <c r="F174" s="269"/>
      <c r="G174" s="231"/>
      <c r="H174" s="263"/>
      <c r="I174" s="231"/>
      <c r="J174" s="231"/>
      <c r="K174" s="231"/>
      <c r="L174" s="231"/>
    </row>
    <row r="175" spans="1:12" x14ac:dyDescent="0.3">
      <c r="A175" s="265"/>
      <c r="B175" s="266"/>
      <c r="C175" s="229"/>
      <c r="D175" s="267"/>
      <c r="E175" s="268"/>
      <c r="F175" s="269"/>
      <c r="G175" s="231"/>
      <c r="H175" s="263"/>
      <c r="I175" s="231"/>
      <c r="J175" s="231"/>
      <c r="K175" s="231"/>
      <c r="L175" s="231"/>
    </row>
    <row r="176" spans="1:12" x14ac:dyDescent="0.3">
      <c r="A176" s="265"/>
      <c r="B176" s="266"/>
      <c r="C176" s="229"/>
      <c r="D176" s="267"/>
      <c r="E176" s="268"/>
      <c r="F176" s="269"/>
      <c r="G176" s="231"/>
      <c r="H176" s="263"/>
      <c r="I176" s="231"/>
      <c r="J176" s="231"/>
      <c r="K176" s="231"/>
      <c r="L176" s="231"/>
    </row>
    <row r="177" spans="1:12" x14ac:dyDescent="0.3">
      <c r="A177" s="265"/>
      <c r="B177" s="266"/>
      <c r="C177" s="229"/>
      <c r="D177" s="267"/>
      <c r="E177" s="268"/>
      <c r="F177" s="269"/>
      <c r="G177" s="231"/>
      <c r="H177" s="263"/>
      <c r="I177" s="231"/>
      <c r="J177" s="231"/>
      <c r="K177" s="231"/>
      <c r="L177" s="231"/>
    </row>
    <row r="178" spans="1:12" x14ac:dyDescent="0.3">
      <c r="A178" s="265"/>
      <c r="B178" s="266"/>
      <c r="C178" s="229"/>
      <c r="D178" s="267"/>
      <c r="E178" s="268"/>
      <c r="F178" s="269"/>
      <c r="G178" s="231"/>
      <c r="H178" s="263"/>
      <c r="I178" s="231"/>
      <c r="J178" s="231"/>
      <c r="K178" s="231"/>
      <c r="L178" s="231"/>
    </row>
    <row r="179" spans="1:12" x14ac:dyDescent="0.3">
      <c r="A179" s="265"/>
      <c r="B179" s="266"/>
      <c r="C179" s="229"/>
      <c r="D179" s="267"/>
      <c r="E179" s="268"/>
      <c r="F179" s="269"/>
      <c r="G179" s="231"/>
      <c r="H179" s="263"/>
      <c r="I179" s="231"/>
      <c r="J179" s="231"/>
      <c r="K179" s="231"/>
      <c r="L179" s="231"/>
    </row>
    <row r="180" spans="1:12" x14ac:dyDescent="0.3">
      <c r="A180" s="265"/>
      <c r="B180" s="266"/>
      <c r="C180" s="229"/>
      <c r="D180" s="267"/>
      <c r="E180" s="268"/>
      <c r="F180" s="269"/>
      <c r="G180" s="231"/>
      <c r="H180" s="263"/>
      <c r="I180" s="231"/>
      <c r="J180" s="231"/>
      <c r="K180" s="231"/>
      <c r="L180" s="231"/>
    </row>
    <row r="181" spans="1:12" x14ac:dyDescent="0.3">
      <c r="A181" s="265"/>
      <c r="B181" s="266"/>
      <c r="C181" s="229"/>
      <c r="D181" s="267"/>
      <c r="E181" s="268"/>
      <c r="F181" s="269"/>
      <c r="G181" s="231"/>
      <c r="H181" s="263"/>
      <c r="I181" s="231"/>
      <c r="J181" s="231"/>
      <c r="K181" s="231"/>
      <c r="L181" s="231"/>
    </row>
    <row r="182" spans="1:12" x14ac:dyDescent="0.3">
      <c r="A182" s="265"/>
      <c r="B182" s="266"/>
      <c r="C182" s="229"/>
      <c r="D182" s="267"/>
      <c r="E182" s="268"/>
      <c r="F182" s="269"/>
      <c r="G182" s="231"/>
      <c r="H182" s="263"/>
      <c r="I182" s="231"/>
      <c r="J182" s="231"/>
      <c r="K182" s="231"/>
      <c r="L182" s="231"/>
    </row>
    <row r="183" spans="1:12" x14ac:dyDescent="0.3">
      <c r="A183" s="265"/>
      <c r="B183" s="266"/>
      <c r="C183" s="229"/>
      <c r="D183" s="267"/>
      <c r="E183" s="268"/>
      <c r="F183" s="269"/>
      <c r="G183" s="231"/>
      <c r="H183" s="263"/>
      <c r="I183" s="231"/>
      <c r="J183" s="231"/>
      <c r="K183" s="231"/>
      <c r="L183" s="231"/>
    </row>
    <row r="184" spans="1:12" x14ac:dyDescent="0.3">
      <c r="A184" s="265"/>
      <c r="B184" s="266"/>
      <c r="C184" s="229"/>
      <c r="D184" s="267"/>
      <c r="E184" s="268"/>
      <c r="F184" s="269"/>
      <c r="G184" s="231"/>
      <c r="H184" s="263"/>
      <c r="I184" s="231"/>
      <c r="J184" s="231"/>
      <c r="K184" s="231"/>
      <c r="L184" s="231"/>
    </row>
    <row r="185" spans="1:12" x14ac:dyDescent="0.3">
      <c r="A185" s="265"/>
      <c r="B185" s="266"/>
      <c r="C185" s="229"/>
      <c r="D185" s="267"/>
      <c r="E185" s="268"/>
      <c r="F185" s="269"/>
      <c r="G185" s="231"/>
      <c r="H185" s="263"/>
      <c r="I185" s="231"/>
      <c r="J185" s="231"/>
      <c r="K185" s="231"/>
      <c r="L185" s="231"/>
    </row>
    <row r="186" spans="1:12" x14ac:dyDescent="0.3">
      <c r="A186" s="265"/>
      <c r="B186" s="266"/>
      <c r="C186" s="229"/>
      <c r="D186" s="267"/>
      <c r="E186" s="268"/>
      <c r="F186" s="269"/>
      <c r="G186" s="231"/>
      <c r="H186" s="263"/>
      <c r="I186" s="231"/>
      <c r="J186" s="231"/>
      <c r="K186" s="231"/>
      <c r="L186" s="231"/>
    </row>
    <row r="187" spans="1:12" x14ac:dyDescent="0.3">
      <c r="A187" s="265"/>
      <c r="B187" s="266"/>
      <c r="C187" s="229"/>
      <c r="D187" s="267"/>
      <c r="E187" s="268"/>
      <c r="F187" s="269"/>
      <c r="G187" s="231"/>
      <c r="H187" s="263"/>
      <c r="I187" s="231"/>
      <c r="J187" s="231"/>
      <c r="K187" s="231"/>
      <c r="L187" s="231"/>
    </row>
    <row r="188" spans="1:12" x14ac:dyDescent="0.3">
      <c r="A188" s="265"/>
      <c r="B188" s="266"/>
      <c r="C188" s="229"/>
      <c r="D188" s="267"/>
      <c r="E188" s="268"/>
      <c r="F188" s="269"/>
      <c r="G188" s="231"/>
      <c r="H188" s="263"/>
      <c r="I188" s="231"/>
      <c r="J188" s="231"/>
      <c r="K188" s="231"/>
      <c r="L188" s="231"/>
    </row>
    <row r="189" spans="1:12" x14ac:dyDescent="0.3">
      <c r="A189" s="265"/>
      <c r="B189" s="266"/>
      <c r="C189" s="229"/>
      <c r="D189" s="267"/>
      <c r="E189" s="268"/>
      <c r="F189" s="269"/>
      <c r="G189" s="231"/>
      <c r="H189" s="263"/>
      <c r="I189" s="231"/>
      <c r="J189" s="231"/>
      <c r="K189" s="231"/>
      <c r="L189" s="231"/>
    </row>
    <row r="190" spans="1:12" x14ac:dyDescent="0.3">
      <c r="A190" s="265"/>
      <c r="B190" s="266"/>
      <c r="C190" s="229"/>
      <c r="D190" s="267"/>
      <c r="E190" s="268"/>
      <c r="F190" s="269"/>
      <c r="G190" s="231"/>
      <c r="H190" s="263"/>
      <c r="I190" s="231"/>
      <c r="J190" s="231"/>
      <c r="K190" s="231"/>
      <c r="L190" s="231"/>
    </row>
    <row r="191" spans="1:12" x14ac:dyDescent="0.3">
      <c r="A191" s="265"/>
      <c r="B191" s="266"/>
      <c r="C191" s="229"/>
      <c r="D191" s="267"/>
      <c r="E191" s="268"/>
      <c r="F191" s="269"/>
      <c r="G191" s="231"/>
      <c r="H191" s="263"/>
      <c r="I191" s="231"/>
      <c r="J191" s="231"/>
      <c r="K191" s="231"/>
      <c r="L191" s="231"/>
    </row>
    <row r="192" spans="1:12" x14ac:dyDescent="0.3">
      <c r="A192" s="265"/>
      <c r="B192" s="266"/>
      <c r="C192" s="229"/>
      <c r="D192" s="267"/>
      <c r="E192" s="268"/>
      <c r="F192" s="269"/>
      <c r="G192" s="231"/>
      <c r="H192" s="263"/>
      <c r="I192" s="231"/>
      <c r="J192" s="231"/>
      <c r="K192" s="231"/>
      <c r="L192" s="231"/>
    </row>
    <row r="193" spans="1:12" x14ac:dyDescent="0.3">
      <c r="A193" s="265"/>
      <c r="B193" s="266"/>
      <c r="C193" s="229"/>
      <c r="D193" s="267"/>
      <c r="E193" s="268"/>
      <c r="F193" s="269"/>
      <c r="G193" s="231"/>
      <c r="H193" s="263"/>
      <c r="I193" s="231"/>
      <c r="J193" s="231"/>
      <c r="K193" s="231"/>
      <c r="L193" s="231"/>
    </row>
    <row r="194" spans="1:12" x14ac:dyDescent="0.3">
      <c r="A194" s="265"/>
      <c r="B194" s="266"/>
      <c r="C194" s="229"/>
      <c r="D194" s="267"/>
      <c r="E194" s="268"/>
      <c r="F194" s="269"/>
      <c r="G194" s="231"/>
      <c r="H194" s="263"/>
      <c r="I194" s="231"/>
      <c r="J194" s="231"/>
      <c r="K194" s="231"/>
      <c r="L194" s="231"/>
    </row>
  </sheetData>
  <sheetProtection algorithmName="SHA-512" hashValue="MtwnnfMmL+6Umgh0cQNw4j2DMFI5uZQg/m1KBVhlOCNtKt62JdqC4ibT1D9Z/urmNFvgUucPckIb47HJHsf1Cg==" saltValue="tQJ4wTm28jfXS04k/jWDMA==" spinCount="100000" sheet="1" selectLockedCells="1"/>
  <mergeCells count="30">
    <mergeCell ref="A2:F2"/>
    <mergeCell ref="B104:D104"/>
    <mergeCell ref="B105:D105"/>
    <mergeCell ref="A103:F103"/>
    <mergeCell ref="B108:D108"/>
    <mergeCell ref="A85:B85"/>
    <mergeCell ref="A89:B89"/>
    <mergeCell ref="A31:B31"/>
    <mergeCell ref="A33:B33"/>
    <mergeCell ref="A35:B35"/>
    <mergeCell ref="A43:B43"/>
    <mergeCell ref="A45:B45"/>
    <mergeCell ref="B57:D57"/>
    <mergeCell ref="B65:D65"/>
    <mergeCell ref="A1:F1"/>
    <mergeCell ref="E49:F49"/>
    <mergeCell ref="A52:B52"/>
    <mergeCell ref="A55:B55"/>
    <mergeCell ref="A73:B73"/>
    <mergeCell ref="E4:F4"/>
    <mergeCell ref="C5:D5"/>
    <mergeCell ref="E5:F5"/>
    <mergeCell ref="A9:B9"/>
    <mergeCell ref="E20:F20"/>
    <mergeCell ref="A23:B23"/>
    <mergeCell ref="E7:F7"/>
    <mergeCell ref="A6:F6"/>
    <mergeCell ref="A8:F8"/>
    <mergeCell ref="A7:D7"/>
    <mergeCell ref="A29:B29"/>
  </mergeCells>
  <dataValidations count="4">
    <dataValidation type="list" allowBlank="1" showInputMessage="1" showErrorMessage="1" sqref="E10" xr:uid="{B125EBC4-E4BA-48D0-B801-3EC49B600C2B}">
      <formula1>"PSH,RRH,DV"</formula1>
    </dataValidation>
    <dataValidation type="list" allowBlank="1" showInputMessage="1" showErrorMessage="1" sqref="E5:F5" xr:uid="{AF805B10-1F34-44EC-8593-F2CEAAE7F5DA}">
      <formula1>"PSH,RRH"</formula1>
    </dataValidation>
    <dataValidation type="whole" operator="greaterThanOrEqual" allowBlank="1" showInputMessage="1" showErrorMessage="1" sqref="D49 D58:D61 D66:D69" xr:uid="{14FE5398-2EE0-4EFB-8D03-E4AA82D36064}">
      <formula1>0</formula1>
    </dataValidation>
    <dataValidation type="list" allowBlank="1" showInputMessage="1" showErrorMessage="1" sqref="F58:F61 F66:F69" xr:uid="{906F7EE9-8AA6-4D43-B547-D4DBB5B95A32}">
      <formula1>"See Section 5a - 4, n/a"</formula1>
    </dataValidation>
  </dataValidations>
  <pageMargins left="0.45" right="0.45" top="0.5" bottom="0.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FCC901EA5131A42BFF048C767B550EB" ma:contentTypeVersion="19" ma:contentTypeDescription="Create a new document." ma:contentTypeScope="" ma:versionID="9ac823964784d1630379f42b7ef4c1fd">
  <xsd:schema xmlns:xsd="http://www.w3.org/2001/XMLSchema" xmlns:xs="http://www.w3.org/2001/XMLSchema" xmlns:p="http://schemas.microsoft.com/office/2006/metadata/properties" xmlns:ns2="d3bf77a9-b9b8-455a-a66d-1f0d2edff839" xmlns:ns3="bb2b60a7-5dab-42ce-8740-d81a0330ee37" targetNamespace="http://schemas.microsoft.com/office/2006/metadata/properties" ma:root="true" ma:fieldsID="4cafd7ee7c4709fdbc0128b819c02db1" ns2:_="" ns3:_="">
    <xsd:import namespace="d3bf77a9-b9b8-455a-a66d-1f0d2edff839"/>
    <xsd:import namespace="bb2b60a7-5dab-42ce-8740-d81a0330ee3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3:TaxCatchAll"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bf77a9-b9b8-455a-a66d-1f0d2edff8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5dbfdad4-022a-49ae-a673-dd470a3ed8d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2b60a7-5dab-42ce-8740-d81a0330ee3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6637f96-2402-40d8-8790-c7af5a3aec54}" ma:internalName="TaxCatchAll" ma:showField="CatchAllData" ma:web="bb2b60a7-5dab-42ce-8740-d81a0330ee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3bf77a9-b9b8-455a-a66d-1f0d2edff839">
      <Terms xmlns="http://schemas.microsoft.com/office/infopath/2007/PartnerControls"/>
    </lcf76f155ced4ddcb4097134ff3c332f>
    <TaxCatchAll xmlns="bb2b60a7-5dab-42ce-8740-d81a0330ee37" xsi:nil="true"/>
    <SharedWithUsers xmlns="bb2b60a7-5dab-42ce-8740-d81a0330ee37">
      <UserInfo>
        <DisplayName/>
        <AccountId xsi:nil="true"/>
        <AccountType/>
      </UserInfo>
    </SharedWithUsers>
    <MediaLengthInSeconds xmlns="d3bf77a9-b9b8-455a-a66d-1f0d2edff83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88891E-6B83-40DC-A7D1-3D05D3375E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bf77a9-b9b8-455a-a66d-1f0d2edff839"/>
    <ds:schemaRef ds:uri="bb2b60a7-5dab-42ce-8740-d81a0330ee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88FF00-E307-4D1C-93CF-09561ACFF083}">
  <ds:schemaRefs>
    <ds:schemaRef ds:uri="http://schemas.microsoft.com/office/2006/metadata/properties"/>
    <ds:schemaRef ds:uri="http://schemas.microsoft.com/office/infopath/2007/PartnerControls"/>
    <ds:schemaRef ds:uri="d3bf77a9-b9b8-455a-a66d-1f0d2edff839"/>
    <ds:schemaRef ds:uri="bb2b60a7-5dab-42ce-8740-d81a0330ee37"/>
  </ds:schemaRefs>
</ds:datastoreItem>
</file>

<file path=customXml/itemProps3.xml><?xml version="1.0" encoding="utf-8"?>
<ds:datastoreItem xmlns:ds="http://schemas.openxmlformats.org/officeDocument/2006/customXml" ds:itemID="{E5705FE4-B01C-4FBB-AD6A-79839CEC9B9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Renewal Application</vt:lpstr>
      <vt:lpstr>Scoring Sheet</vt:lpstr>
      <vt:lpstr>'Renewal Application'!OLE_LINK1</vt:lpstr>
      <vt:lpstr>'Renewal Application'!Print_Area</vt:lpstr>
      <vt:lpstr>'Scoring 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David</dc:creator>
  <cp:lastModifiedBy>David Mulig</cp:lastModifiedBy>
  <cp:lastPrinted>2023-08-15T19:17:54Z</cp:lastPrinted>
  <dcterms:created xsi:type="dcterms:W3CDTF">2020-05-18T21:29:27Z</dcterms:created>
  <dcterms:modified xsi:type="dcterms:W3CDTF">2023-08-15T19:18:10Z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0x0101007FCC901EA5131A42BFF048C767B550EB</vt:lpwstr>
  </property>
  <property fmtid="{D5CDD505-2E9C-101B-9397-08002B2CF9AE}" pid="3" name="Order">
    <vt:r8>2449400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y fmtid="{D5CDD505-2E9C-101B-9397-08002B2CF9AE}" pid="7" name="MediaServiceImageTags">
    <vt:lpwstr/>
  </property>
</Properties>
</file>